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595" activeTab="0"/>
  </bookViews>
  <sheets>
    <sheet name="CDKT" sheetId="1" r:id="rId1"/>
    <sheet name="KQKD" sheetId="2" r:id="rId2"/>
    <sheet name="TMBCTC" sheetId="3" r:id="rId3"/>
    <sheet name="LCTT" sheetId="4" r:id="rId4"/>
  </sheets>
  <definedNames/>
  <calcPr fullCalcOnLoad="1"/>
</workbook>
</file>

<file path=xl/comments3.xml><?xml version="1.0" encoding="utf-8"?>
<comments xmlns="http://schemas.openxmlformats.org/spreadsheetml/2006/main">
  <authors>
    <author>Nguyen Dinh Thai</author>
    <author>HuongThom</author>
  </authors>
  <commentList>
    <comment ref="I111" authorId="0">
      <text>
        <r>
          <rPr>
            <b/>
            <sz val="8"/>
            <rFont val="Tahoma"/>
            <family val="0"/>
          </rPr>
          <t xml:space="preserve">Nguyen Dinh Thai:
</t>
        </r>
      </text>
    </comment>
    <comment ref="K111" authorId="0">
      <text>
        <r>
          <rPr>
            <b/>
            <sz val="8"/>
            <rFont val="Tahoma"/>
            <family val="0"/>
          </rPr>
          <t xml:space="preserve">Nguyen Dinh Thai:
</t>
        </r>
      </text>
    </comment>
    <comment ref="I27" authorId="1">
      <text>
        <r>
          <rPr>
            <b/>
            <sz val="8"/>
            <rFont val="Tahoma"/>
            <family val="0"/>
          </rPr>
          <t>HuongThom:</t>
        </r>
        <r>
          <rPr>
            <sz val="8"/>
            <rFont val="Tahoma"/>
            <family val="0"/>
          </rPr>
          <t xml:space="preserve">
CNPN</t>
        </r>
      </text>
    </comment>
  </commentList>
</comments>
</file>

<file path=xl/sharedStrings.xml><?xml version="1.0" encoding="utf-8"?>
<sst xmlns="http://schemas.openxmlformats.org/spreadsheetml/2006/main" count="532" uniqueCount="389">
  <si>
    <t>CÔNG TY CỔ PHẦN XNK HÀNG KHÔNG</t>
  </si>
  <si>
    <t>Địa chỉ: 414 Nguyễn Văn Cừ - Long Biên - Hà Nội</t>
  </si>
  <si>
    <t>Tel: 0438271939, Fax: 0438271925</t>
  </si>
  <si>
    <t>Báo cáo tài chính</t>
  </si>
  <si>
    <t>Mẫu số: Q-01d</t>
  </si>
  <si>
    <r>
      <t>§¬n vÞ:</t>
    </r>
    <r>
      <rPr>
        <sz val="10"/>
        <rFont val=".Vntime"/>
        <family val="2"/>
      </rPr>
      <t xml:space="preserve"> VND</t>
    </r>
  </si>
  <si>
    <t>ChØ tiªu</t>
  </si>
  <si>
    <t>M· chØ sè</t>
  </si>
  <si>
    <t>ThuyÕt minh</t>
  </si>
  <si>
    <t/>
  </si>
  <si>
    <t xml:space="preserve">A - Tµi s¶n ng¾n h¹n </t>
  </si>
  <si>
    <t>100</t>
  </si>
  <si>
    <t xml:space="preserve"> I. TiÒn vµ c¸c kho¶n t­¬ng ®­¬ng tiÒn</t>
  </si>
  <si>
    <t>110</t>
  </si>
  <si>
    <t xml:space="preserve">   1. TiÒn</t>
  </si>
  <si>
    <t>111</t>
  </si>
  <si>
    <t>V.01</t>
  </si>
  <si>
    <t xml:space="preserve">   1. C¸c kho¶n t­¬ng ®­¬ng tiÒn</t>
  </si>
  <si>
    <t xml:space="preserve"> II.C¸c kho¶n ®Çu t­ tµi chÝnh ng¾n h¹n</t>
  </si>
  <si>
    <t>120</t>
  </si>
  <si>
    <t>V.02</t>
  </si>
  <si>
    <t xml:space="preserve"> III.C¸c kho¶n ph¶i thu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</si>
  <si>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</si>
  <si>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</si>
  <si>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</si>
  <si>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</si>
  <si>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</si>
  <si>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5. C¸c kho¶n ph¶i thu kh¸c</t>
  </si>
  <si>
    <t>V.03</t>
  </si>
  <si>
    <t xml:space="preserve">   6. Dù phßng c¸c kho¶n ph¶i thu khã ®ßi</t>
  </si>
  <si>
    <t>139</t>
  </si>
  <si>
    <t xml:space="preserve"> IV.Hµng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</si>
  <si>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</si>
  <si>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</si>
  <si>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</si>
  <si>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</si>
  <si>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</si>
  <si>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</si>
  <si>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V.Tµi s¶n ng¾n h¹n kh¸c</t>
  </si>
  <si>
    <t>150</t>
  </si>
  <si>
    <t xml:space="preserve">   1. Chi phÝ tr¶ tr­íc ng¾n h¹n</t>
  </si>
  <si>
    <t>151</t>
  </si>
  <si>
    <t xml:space="preserve">   2. ThuÕ GTGT ®­îc khÊu trõ</t>
  </si>
  <si>
    <t>152</t>
  </si>
  <si>
    <t xml:space="preserve">   3. ThuÕ vµ c¸c kho¶n kh¸c ph¶i thu Nhµ n­íc</t>
  </si>
  <si>
    <t>154</t>
  </si>
  <si>
    <t>V.05</t>
  </si>
  <si>
    <t xml:space="preserve">   4. Tµi s¶n ng¾n h¹n kh¸c</t>
  </si>
  <si>
    <t>158</t>
  </si>
  <si>
    <t xml:space="preserve">B - Tµi s¶n dµi h¹n </t>
  </si>
  <si>
    <t>200</t>
  </si>
  <si>
    <t xml:space="preserve">  I.C¸c kho¶n ph¶i thu dµi h¹n</t>
  </si>
  <si>
    <t>210</t>
  </si>
  <si>
    <t xml:space="preserve">  II.Tµi s¶n cè ®Þnh</t>
  </si>
  <si>
    <t>220</t>
  </si>
  <si>
    <t xml:space="preserve">   1. TSC§ h÷u h×nh</t>
  </si>
  <si>
    <t>221</t>
  </si>
  <si>
    <t>V.08</t>
  </si>
  <si>
    <t xml:space="preserve">     - Nguyªn gi¸</t>
  </si>
  <si>
    <t>222</t>
  </si>
  <si>
    <t xml:space="preserve">     - Gi¸ trÞ hao mßn luü kÕ</t>
  </si>
  <si>
    <t>223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</si>
  <si>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</si>
  <si>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</si>
  <si>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</si>
  <si>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</si>
  <si>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</si>
  <si>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</si>
  <si>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</si>
  <si>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</si>
  <si>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 III.BÊt ®éng s¶n ®Çu t­</t>
  </si>
  <si>
    <t>240</t>
  </si>
  <si>
    <t>V.12</t>
  </si>
  <si>
    <t xml:space="preserve">  IV.C¸c kho¶n ®Çu t­ tµi chÝnh dµi h¹n</t>
  </si>
  <si>
    <t>250</t>
  </si>
  <si>
    <t xml:space="preserve">   3. §Çu t­ dµi h¹n kh¸c</t>
  </si>
  <si>
    <t>258</t>
  </si>
  <si>
    <t>V.13</t>
  </si>
  <si>
    <t xml:space="preserve">  V.Tµi s¶n dµi h¹n kh¸c</t>
  </si>
  <si>
    <t>260</t>
  </si>
  <si>
    <t>VI. Lîi thÕ th­¬ng m¹i</t>
  </si>
  <si>
    <t xml:space="preserve">Tæng céng tµi s¶n </t>
  </si>
  <si>
    <t>270</t>
  </si>
  <si>
    <t>Nguån vèn</t>
  </si>
  <si>
    <t xml:space="preserve">A - Nî ph¶i tr¶ </t>
  </si>
  <si>
    <t>300</t>
  </si>
  <si>
    <t xml:space="preserve"> I.Nî ng¾n h¹n</t>
  </si>
  <si>
    <t>310</t>
  </si>
  <si>
    <t xml:space="preserve">   1. Vay vµ nî ng¾n h¹n</t>
  </si>
  <si>
    <t>311</t>
  </si>
  <si>
    <t>V.15</t>
  </si>
  <si>
    <t xml:space="preserve">   2. Ph¶i tr¶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</si>
  <si>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</si>
  <si>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</si>
  <si>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</si>
  <si>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</si>
  <si>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</si>
  <si>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</si>
  <si>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c«ng nh©n viªn</t>
  </si>
  <si>
    <t>315</t>
  </si>
  <si>
    <t xml:space="preserve">   6. Chi phÝ ph¶i tr¶</t>
  </si>
  <si>
    <t>316</t>
  </si>
  <si>
    <t>V.17</t>
  </si>
  <si>
    <t xml:space="preserve">   7. Ph¶i tr¶ néi bé</t>
  </si>
  <si>
    <t xml:space="preserve">   9. C¸c kho¶n ph¶i tr¶, ph¶i nép kh¸c</t>
  </si>
  <si>
    <t>319</t>
  </si>
  <si>
    <t>V.18</t>
  </si>
  <si>
    <t xml:space="preserve">   10. Dù phßng ph¶i tr¶ ng¾n h¹n</t>
  </si>
  <si>
    <t>320</t>
  </si>
  <si>
    <t xml:space="preserve">   11. Quü khen th­ëng phóc lîi</t>
  </si>
  <si>
    <t xml:space="preserve"> II.Nî dµi h¹n</t>
  </si>
  <si>
    <t>330</t>
  </si>
  <si>
    <t xml:space="preserve">   6. Dù phßng trî cÊp mÊt viÖc lµm</t>
  </si>
  <si>
    <t>336</t>
  </si>
  <si>
    <t xml:space="preserve">   8. Doanh thu ch­a thùc hiÖn</t>
  </si>
  <si>
    <t>B.Vèn chñ së h÷u (400 = 410 + 430)</t>
  </si>
  <si>
    <t>400</t>
  </si>
  <si>
    <t>I.Vèn chñ së h÷u</t>
  </si>
  <si>
    <t>410</t>
  </si>
  <si>
    <t>V.22</t>
  </si>
  <si>
    <t xml:space="preserve">   1.Vèn ®Çu t­ cña chñ së h÷u</t>
  </si>
  <si>
    <t>411</t>
  </si>
  <si>
    <t xml:space="preserve">   2.ThÆng d­ d­ vèn cæ phÇn</t>
  </si>
  <si>
    <t>412</t>
  </si>
  <si>
    <t xml:space="preserve">   7. Quü ®Çu t­ ph¸t triÓn</t>
  </si>
  <si>
    <t>417</t>
  </si>
  <si>
    <t xml:space="preserve">   9. Quü kh¸c thuéc vèn chñ së h÷u</t>
  </si>
  <si>
    <t>419</t>
  </si>
  <si>
    <t xml:space="preserve">  10.Lîi nhuËn sau thuÕ ch­a ph©n phèi</t>
  </si>
  <si>
    <t>420</t>
  </si>
  <si>
    <t>II.Nguån kinh phÝ vµ quü kh¸c</t>
  </si>
  <si>
    <t>430</t>
  </si>
  <si>
    <t xml:space="preserve">   1. Nguån kinh phÝ</t>
  </si>
  <si>
    <t>432</t>
  </si>
  <si>
    <t>V.23</t>
  </si>
  <si>
    <t xml:space="preserve">Tæng céng nguån vèn </t>
  </si>
  <si>
    <t>440</t>
  </si>
  <si>
    <t>DN-BẢNG CÂN ĐỐI KẾ TOÁN</t>
  </si>
  <si>
    <t>Mẫu số: Q-02d</t>
  </si>
  <si>
    <t>DN-BÁO CÁO KẾT QUẢ KINH DOANH</t>
  </si>
  <si>
    <t>Mẫu số: Q-03d</t>
  </si>
  <si>
    <t>M·      sè</t>
  </si>
  <si>
    <t>N¨m 2010</t>
  </si>
  <si>
    <t>1. Doanh thu b¸n hµng vµ cung cÊp dÞch vô</t>
  </si>
  <si>
    <t>01</t>
  </si>
  <si>
    <t>2. C¸c kho¶n gi¶m trõ doanh thu</t>
  </si>
  <si>
    <t>02</t>
  </si>
  <si>
    <t>3. Doanh thu thuÇn b¸n hµng vµ cung cÊp dÞch vô</t>
  </si>
  <si>
    <t xml:space="preserve">4. Gi¸ vèn hµng b¸n </t>
  </si>
  <si>
    <t>5. Lîi nhuËn gép b¸n hµng vµ cung cÊp dÞch vô</t>
  </si>
  <si>
    <t>6. Doanh thu ho¹t ®éng tµi chÝnh</t>
  </si>
  <si>
    <t>7. Chi phÝ tµi chÝnh</t>
  </si>
  <si>
    <t xml:space="preserve">    Trong ®ã: Chi phÝ l·i vay </t>
  </si>
  <si>
    <t>8. Chi phÝ b¸n hµng</t>
  </si>
  <si>
    <t>9. Chi phÝ qu¶n lý doanh nghiÖp</t>
  </si>
  <si>
    <t xml:space="preserve">10. Lîi nhuËn tõ ho¹t ®éng kinh doanh                                                      </t>
  </si>
  <si>
    <t xml:space="preserve">      (30=20+(21-22)-(24+25)</t>
  </si>
  <si>
    <t>11. Thu nhËp kh¸c</t>
  </si>
  <si>
    <t>12. Chi phÝ kh¸c</t>
  </si>
  <si>
    <t>13. Lîi nhuËn kh¸c</t>
  </si>
  <si>
    <t>14. Tæng lîi nhuËn kÕ to¸n tr­íc thuÕ</t>
  </si>
  <si>
    <t>15. Chi phÝ thuÕ thu nhËp doanh nghiÖp hiÖn hµnh</t>
  </si>
  <si>
    <t>16. Chi phÝ thuÕ thu nhËp doanh nghiÖp ho·n l¹i</t>
  </si>
  <si>
    <t>17. Lîi nhuËn sau thuÕ thu nhËp doanh nghiÖp</t>
  </si>
  <si>
    <t>18. L·i c¬ b¶n trªn cæ phiÕu (*)</t>
  </si>
  <si>
    <t>N¨m 2011</t>
  </si>
  <si>
    <t>DN- BÁO CÁO LƯU CHUYỂN TIỀN TỆ - PPGT</t>
  </si>
  <si>
    <t>I</t>
  </si>
  <si>
    <t>LƯU CHUYỂN TIỀN TỪ HOẠT ĐỘNG KINH DOANH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</si>
  <si>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</si>
  <si>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</si>
  <si>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</si>
  <si>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</si>
  <si>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</si>
  <si>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</si>
  <si>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</si>
  <si>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</si>
  <si>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</si>
  <si>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</si>
  <si>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</si>
  <si>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</si>
  <si>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</si>
  <si>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20</t>
  </si>
  <si>
    <t>II</t>
  </si>
  <si>
    <t>LƯU CHUYỂN TIỀN TỪ HOẠT ĐỘNG ĐẦU TƯ</t>
  </si>
  <si>
    <t>21</t>
  </si>
  <si>
    <t>22</t>
  </si>
  <si>
    <t>27</t>
  </si>
  <si>
    <t>30</t>
  </si>
  <si>
    <t>III</t>
  </si>
  <si>
    <t>LƯU CHUYỂN TIỀN TỪ HOẠT ĐỘNG TÀI CHÍNH</t>
  </si>
  <si>
    <t>31</t>
  </si>
  <si>
    <t>33</t>
  </si>
  <si>
    <t>34</t>
  </si>
  <si>
    <t>36</t>
  </si>
  <si>
    <t>40</t>
  </si>
  <si>
    <t>50</t>
  </si>
  <si>
    <t>60</t>
  </si>
  <si>
    <t>61</t>
  </si>
  <si>
    <t>70</t>
  </si>
  <si>
    <t>CHỈ TIÊU</t>
  </si>
  <si>
    <t>MÃ CHỈ TIÊU</t>
  </si>
  <si>
    <t>Lợi nhuận trước thuế</t>
  </si>
  <si>
    <t>Điều chỉnh cho các khoản</t>
  </si>
  <si>
    <t>Khấu hao TSCĐ</t>
  </si>
  <si>
    <t>Các khoản dự phòng</t>
  </si>
  <si>
    <t>Lãi, lỗ chênh lệch tỷ giá chưa thực hiện</t>
  </si>
  <si>
    <t>Lãi, lỗ từ hoạt động đầu tư</t>
  </si>
  <si>
    <t>Chi phí lãi vay</t>
  </si>
  <si>
    <t>Lợi nhuận từ hoạt động kinh doanh trước thay đổi vốn 
lưu động</t>
  </si>
  <si>
    <t>Lãi tiền vay đã trả</t>
  </si>
  <si>
    <t>Thuế TNDN đã nộp</t>
  </si>
  <si>
    <t>Tiền thu khác từ hoạt động kinh doanh</t>
  </si>
  <si>
    <t>Tiền chi khác từ hoạt động kinh doanh</t>
  </si>
  <si>
    <t>Lưu chuyển tiền thuần từ hoạt động kinh doanh</t>
  </si>
  <si>
    <t>Tiền chi mua sắm, XD TSCĐ và cácTS dài hạn khác</t>
  </si>
  <si>
    <t>Tiền thu từ thanh lý, nhượng bán TSCĐ và TSDH khác</t>
  </si>
  <si>
    <t>Tiền thu lãi cho vay, cổ tức và lợi nhuận được chia</t>
  </si>
  <si>
    <t>Lưu chuyển tiền thuần từ hoạt động đầu tư</t>
  </si>
  <si>
    <t>Tiền thu từ phát hành CP, nhận góp vốn của CSH</t>
  </si>
  <si>
    <t>Tiền vay ngắn hạn, dài hạn nhận được</t>
  </si>
  <si>
    <t>Tiền chi trả nợ gốc vay</t>
  </si>
  <si>
    <t>Cổ tức, lợi nhuận đã trả cho chủ sở hữu</t>
  </si>
  <si>
    <t>Lưu chuyển tiền thuần từ hoạt động tài chính</t>
  </si>
  <si>
    <t>Lưu chuyển tiền thuần trong năm</t>
  </si>
  <si>
    <t>Tiền và tương đương tiền đầu năm</t>
  </si>
  <si>
    <t>Ảnh hưởng của thay đổi tỷ giá hối đoái quy đổi ngoại tệ</t>
  </si>
  <si>
    <t>Tiền và tương đương tiền cuối năm</t>
  </si>
  <si>
    <t>b¶n thuyÕt minh b¸o c¸o tµi chÝnh (tiÕp)</t>
  </si>
  <si>
    <t>V.</t>
  </si>
  <si>
    <t xml:space="preserve">Th«ng tin bæ Sung cho c¸c kho¶n môc tr×nh bµy trong b¶ng c©n ®èi kÕ to¸n </t>
  </si>
  <si>
    <t>§¬n vÞ tÝnh: VND</t>
  </si>
  <si>
    <t xml:space="preserve">TiÒn vµ c¸c kho¶n t­¬ng ®­¬ng tiÒn </t>
  </si>
  <si>
    <t>TiÒn mÆt t¹i quü</t>
  </si>
  <si>
    <t>TiÒn göi ng©n hµng</t>
  </si>
  <si>
    <t>TiÒn göi b»ng §ång ViÖt Nam</t>
  </si>
  <si>
    <t>TiÒn göi b»ng Ngo¹i tÖ</t>
  </si>
  <si>
    <t>TiÒn göi ng¾n h¹n d­íi 3 th¸ng</t>
  </si>
  <si>
    <t>Céng</t>
  </si>
  <si>
    <t>C¸c kho¶n ph¶i thu kh¸c</t>
  </si>
  <si>
    <t xml:space="preserve"> -</t>
  </si>
  <si>
    <t>Ph¶i thu vÒ cæ phÇn ho¸</t>
  </si>
  <si>
    <t>Ph¶i thu kh¸c</t>
  </si>
  <si>
    <t>BHXH, BHYT, BHTN</t>
  </si>
  <si>
    <t xml:space="preserve">Céng </t>
  </si>
  <si>
    <t>Hµng tån kho</t>
  </si>
  <si>
    <t>-</t>
  </si>
  <si>
    <t>Kho hµng ho¸</t>
  </si>
  <si>
    <t>Hµng göi b¸n</t>
  </si>
  <si>
    <t>Dù phßng gi¶m gi¸ hµng tån kho</t>
  </si>
  <si>
    <t>ThuÕ vµ c¸c kho¶n ph¶i thu Nhµ n­íc</t>
  </si>
  <si>
    <t>ThuÕ thu nhËp nhµ thÇu n­íc ngoµi</t>
  </si>
  <si>
    <t>ThuÕ xuÊt nhËp khÈu</t>
  </si>
  <si>
    <t>Tµi s¶n cè ®Þnh h÷u h×nh</t>
  </si>
  <si>
    <t>DiÔn gi¶i</t>
  </si>
  <si>
    <t xml:space="preserve">Nhµ cöa, </t>
  </si>
  <si>
    <t>Ph­¬ng tiÖn vËn</t>
  </si>
  <si>
    <t xml:space="preserve">ThiÕt bÞ dông cô </t>
  </si>
  <si>
    <t>Tæng céng</t>
  </si>
  <si>
    <t>vËt kiÕn tróc</t>
  </si>
  <si>
    <t>t¶i, truyÒn dÉn</t>
  </si>
  <si>
    <t>qu¶n lý</t>
  </si>
  <si>
    <t>I  - Nguyªn gi¸</t>
  </si>
  <si>
    <t>Sè d­ ®Çu kú</t>
  </si>
  <si>
    <t>T¨ng trong kú</t>
  </si>
  <si>
    <t>Mua trong kú</t>
  </si>
  <si>
    <t>Gi¶m trong kú</t>
  </si>
  <si>
    <t>Sè d­ cuèi kú</t>
  </si>
  <si>
    <t>II - Gi¸ trÞ hao mßn</t>
  </si>
  <si>
    <t>KhÊu hao</t>
  </si>
  <si>
    <t>III - Gi¸ trÞ cßn l¹i</t>
  </si>
  <si>
    <t>Tµi s¶n cè ®Þnh v« h×nh</t>
  </si>
  <si>
    <t>PhÇn mÒm</t>
  </si>
  <si>
    <t>kÕ to¸n</t>
  </si>
  <si>
    <t>I - Nguyªn gi¸</t>
  </si>
  <si>
    <t>Sè d­ ®Çu n¨m</t>
  </si>
  <si>
    <t>T¨ng trong n¨m</t>
  </si>
  <si>
    <t>Gi¶m trong n¨m</t>
  </si>
  <si>
    <t>Sè d­ cuèi n¨m</t>
  </si>
  <si>
    <t>ThuÕ vµ c¸c kho¶n ph¶i nép nhµ n­íc</t>
  </si>
  <si>
    <t>ThuÕ gi¸ trÞ gia t¨ng</t>
  </si>
  <si>
    <t>ThuÕ thu nhËp doanh nghiÖp</t>
  </si>
  <si>
    <t>ThuÕ thu nhËp c¸ nh©n</t>
  </si>
  <si>
    <t>Chi phÝ ph¶i tr¶</t>
  </si>
  <si>
    <t>Chi phÝ kiÓm to¸n ch­a thanh to¸n</t>
  </si>
  <si>
    <t>C¸c chi phÝ ch­a thanh to¸n</t>
  </si>
  <si>
    <t>C¸c kho¶n ph¶i tr¶, ph¶i nép ng¾n h¹n</t>
  </si>
  <si>
    <t>T¹m thu tiÒn hµng, thuÕ NK uû th¸c PTMB</t>
  </si>
  <si>
    <t>Ph¶i tr¶ kh¸c</t>
  </si>
  <si>
    <t>VI.9</t>
  </si>
  <si>
    <t>Doanh thu b¸n hµng, cung cÊp dÞch vô</t>
  </si>
  <si>
    <t>Tæng doanh thu</t>
  </si>
  <si>
    <t>Doanh thu uû th¸c nhËp khÈu</t>
  </si>
  <si>
    <t>Doanh thu uû th¸c vËn chuyÓn, giao nhËn</t>
  </si>
  <si>
    <t>Doanh thu hoa hång b¸n vÐ m¸y bay</t>
  </si>
  <si>
    <t>Doanh thu cho thuª v¨n phßng</t>
  </si>
  <si>
    <t>Doanh thu b¸n hµng hãa</t>
  </si>
  <si>
    <t>Doanh thu dÞch vô kh¸c</t>
  </si>
  <si>
    <t>C¸c kho¶n gi¶m trõ doanh thu</t>
  </si>
  <si>
    <t>Hµng b¸n bÞ tr¶ l¹i</t>
  </si>
  <si>
    <t>VI.10</t>
  </si>
  <si>
    <t>Gi¸ vèn hµng b¸n</t>
  </si>
  <si>
    <t>Gi¸ vèn b¸n hµng hãa</t>
  </si>
  <si>
    <t>Gi¸ vèn dÞch vô vËn chuyÓn</t>
  </si>
  <si>
    <t>Gi¸ vèn dÞch vô kh¸c</t>
  </si>
  <si>
    <t>Dù phßng gi¶m gi¸ HTK</t>
  </si>
  <si>
    <t>VI.11</t>
  </si>
  <si>
    <t>Doanh thu ho¹t ®éng tµi chÝnh</t>
  </si>
  <si>
    <t>Thu l·i TGNH</t>
  </si>
  <si>
    <t>Thu l·i H§ tµi chÝnh kh¸c</t>
  </si>
  <si>
    <t>Chªnh lÖch tû gi¸ hèi ®o¸i</t>
  </si>
  <si>
    <t>VI.12</t>
  </si>
  <si>
    <t>Chi phÝ tµi chÝnh</t>
  </si>
  <si>
    <t>Chi phÝ l·i tiÒn vay</t>
  </si>
  <si>
    <t>VI.13</t>
  </si>
  <si>
    <t>Chi phÝ b¸n hµng</t>
  </si>
  <si>
    <t xml:space="preserve">Chi hoa hång b¸n vÐ m¸y bay </t>
  </si>
  <si>
    <t>Chi phÝ vËn chuyÓn b¸n hµng</t>
  </si>
  <si>
    <t>VI.14</t>
  </si>
  <si>
    <t>Chi phÝ qu¶n lý doanh nghiÖp</t>
  </si>
  <si>
    <t xml:space="preserve">Chi phÝ nh©n viªn qu¶n lý                                     </t>
  </si>
  <si>
    <t xml:space="preserve">Chi phÝ nguyªn liÖu, vËt liÖu qu¶n lý                         </t>
  </si>
  <si>
    <t xml:space="preserve">Chi phÝ ®å dïng v¨n phßng                                     </t>
  </si>
  <si>
    <t xml:space="preserve">Chi phÝ khÊu hao TSC§                                         </t>
  </si>
  <si>
    <t xml:space="preserve">ThuÕ, phÝ vµ lÖ phÝ                                           </t>
  </si>
  <si>
    <t>Chi phÝ dù phßng</t>
  </si>
  <si>
    <t xml:space="preserve">Chi phÝ dÞch vô mua ngoµi                                     </t>
  </si>
  <si>
    <t xml:space="preserve">Chi phÝ b»ng tiÒn kh¸c                                        </t>
  </si>
  <si>
    <t>VI.15</t>
  </si>
  <si>
    <t>Thu nhËp kh¸c</t>
  </si>
  <si>
    <t>Thanh lý tµi s¶n cè ®Þnh, c«ng cô dông cô</t>
  </si>
  <si>
    <t>Hoµn nhËp dù phßng</t>
  </si>
  <si>
    <t xml:space="preserve">Mét sè chØ tiªu tµi chÝnh cña C«ng ty </t>
  </si>
  <si>
    <t>§¬n vÞ tÝnh</t>
  </si>
  <si>
    <t>1. Bè trÝ c¬ cÊu tµi s¶n vµ c¬ cÊu vèn</t>
  </si>
  <si>
    <t>1.1. Bè trÝ c¬ cÊu tµi s¶n</t>
  </si>
  <si>
    <t xml:space="preserve"> - Tµi s¶n ng¾n h¹n/Tæng tµi s¶n</t>
  </si>
  <si>
    <t>%</t>
  </si>
  <si>
    <t xml:space="preserve"> - Tµi s¶n dµi h¹n/Tæng tµi s¶n</t>
  </si>
  <si>
    <t>1.2. Bè trÝ c¬ cÊu vèn</t>
  </si>
  <si>
    <t xml:space="preserve"> - Nî ph¶i tr¶/Tæng sè nguån vèn</t>
  </si>
  <si>
    <t xml:space="preserve"> - Nguån vèn chñ së h÷u/Tæng nguån vèn</t>
  </si>
  <si>
    <t>2. Kh¶ n¨ng thanh to¸n</t>
  </si>
  <si>
    <t xml:space="preserve">2.1 Kh¶ n¨ng thanh to¸n tæng qu¸t      </t>
  </si>
  <si>
    <t>LÇn</t>
  </si>
  <si>
    <t xml:space="preserve">2.2 Kh¶ n¨ng thanh to¸n nî ®Õn h¹n     </t>
  </si>
  <si>
    <t xml:space="preserve">2.3 Kh¶ n¨ng thanh to¸n nhanh     </t>
  </si>
  <si>
    <t>3. Tû suÊt sinh lêi</t>
  </si>
  <si>
    <t>3.1 Tû suÊt sinh lêi trªn doanh thu</t>
  </si>
  <si>
    <t xml:space="preserve"> - Tû suÊt lîi nhuËn tr­íc thuÕ/Doanh thu</t>
  </si>
  <si>
    <t xml:space="preserve"> - Tû suÊt lîi nhuËn sau thuÕ/Doanh thu</t>
  </si>
  <si>
    <t>3.2 Tû suÊt lîi nhuËn trªn tæng tµi s¶n</t>
  </si>
  <si>
    <t xml:space="preserve"> - Tû suÊt lîi nhuËn tr­íc thuÕ/Tæng tµi s¶n</t>
  </si>
  <si>
    <t xml:space="preserve"> - Tû suÊt lîi nhuËn sau thuÕ/Tæng tµi s¶n</t>
  </si>
  <si>
    <t>C«ng ty cæ phÇn xuÊt nhËp khÈu hµng kh«ng</t>
  </si>
  <si>
    <t xml:space="preserve">                 KÕ to¸n tr­ëng</t>
  </si>
  <si>
    <t xml:space="preserve">          Gi¸m ®èc</t>
  </si>
  <si>
    <t xml:space="preserve">               NguyÔn §×nh Th¸i</t>
  </si>
  <si>
    <t xml:space="preserve">          Lª V¨n Kim</t>
  </si>
  <si>
    <t>T¹i ngµy 01/01/2011</t>
  </si>
  <si>
    <t>Lª V¨n Kim</t>
  </si>
  <si>
    <t xml:space="preserve">   NguyÔn §×nh Th¸i</t>
  </si>
  <si>
    <t>Gi¸m ®èc</t>
  </si>
  <si>
    <t xml:space="preserve">   KÕ to¸n tr­ëng</t>
  </si>
  <si>
    <t>CÁC CHỈ TIÊU NGOÀI BẢNG</t>
  </si>
  <si>
    <t>5. Ngoại tệ các loại</t>
  </si>
  <si>
    <t>USD</t>
  </si>
  <si>
    <t>EUR</t>
  </si>
  <si>
    <t>GBP</t>
  </si>
  <si>
    <t>SGD</t>
  </si>
  <si>
    <t>JPY</t>
  </si>
  <si>
    <t>ThuÕ GTGT</t>
  </si>
  <si>
    <t>T¹i ngµy 30/06/2011</t>
  </si>
  <si>
    <t>Hµ Néi, ngµy 20 th¸ng 07 n¨m 2011.</t>
  </si>
  <si>
    <t>Tõ 01/04/2011 ®Õn 30/06/2011</t>
  </si>
  <si>
    <t>Tăng/Giảmcác khoản phải thu</t>
  </si>
  <si>
    <t>Tăng/Giảm Hàng tồn kho</t>
  </si>
  <si>
    <t>Tăng/Giảm các khoản phải trả</t>
  </si>
  <si>
    <t>Tăng/Giảm chi phí trả trước</t>
  </si>
  <si>
    <t>Quý 3 năm 2011</t>
  </si>
  <si>
    <t>30/09/2011</t>
  </si>
  <si>
    <t>Quý III</t>
  </si>
  <si>
    <t>TiÒn ®ang chuyÓn VN§</t>
  </si>
  <si>
    <t>TiÒn thuª ®Êt ph¶I tr¶ 2011</t>
  </si>
  <si>
    <t>®Êt ph¶i tr¶ 2011</t>
  </si>
  <si>
    <t>Quý III/2011</t>
  </si>
  <si>
    <t>Luỹ kế từ đầu năm đến cuối quý III/2011</t>
  </si>
  <si>
    <t>Luỹ kế từ đầu năm đến cuối quý III/2010</t>
  </si>
  <si>
    <t>Luü kÕ tõ ®Çu n¨m ®Õn cuèi Quý III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</si>
</sst>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"/>
    <numFmt numFmtId="173" formatCode="_(* #,##0_);_(* \(#,##0\);_(* &quot;-&quot;??_);_(@_)"/>
    <numFmt numFmtId="174" formatCode="_(* #,##0.0_);_(* \(#,##0.0\);_(* &quot;-&quot;??_);_(@_)"/>
    <numFmt numFmtId="175" formatCode="dd/mm/yy;@"/>
    <numFmt numFmtId="176" formatCode="_-* #,##0_-;\-* #,##0_-;_-* &quot;-&quot;??_-;_-@_-"/>
    <numFmt numFmtId="177" formatCode="###,###,###,###.00"/>
    <numFmt numFmtId="178" formatCode="0.000"/>
    <numFmt numFmtId="179" formatCode="0.0"/>
  </numFmts>
  <fonts count="43">
    <font>
      <sz val="10"/>
      <name val=".VnArial"/>
      <family val="0"/>
    </font>
    <font>
      <sz val="10"/>
      <name val=".Vntime"/>
      <family val="2"/>
    </font>
    <font>
      <sz val="12"/>
      <name val="Times New Roman"/>
      <family val="1"/>
    </font>
    <font>
      <sz val="8"/>
      <name val=".VnArial"/>
      <family val="0"/>
    </font>
    <font>
      <i/>
      <sz val="10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i/>
      <sz val="12"/>
      <name val="Times New Roman"/>
      <family val="1"/>
    </font>
    <font>
      <sz val="10"/>
      <name val=".VnTimeH"/>
      <family val="2"/>
    </font>
    <font>
      <i/>
      <sz val="11"/>
      <name val=".Vntime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.VnTimeH"/>
      <family val="2"/>
    </font>
    <font>
      <sz val="11"/>
      <color indexed="9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1"/>
      <color indexed="10"/>
      <name val=".VnTime"/>
      <family val="2"/>
    </font>
    <font>
      <b/>
      <sz val="11"/>
      <color indexed="10"/>
      <name val=".VnTime"/>
      <family val="2"/>
    </font>
    <font>
      <b/>
      <sz val="11"/>
      <color indexed="8"/>
      <name val=".VnTime"/>
      <family val="2"/>
    </font>
    <font>
      <i/>
      <sz val="11"/>
      <color indexed="10"/>
      <name val=".VnTime"/>
      <family val="2"/>
    </font>
    <font>
      <sz val="11"/>
      <color indexed="8"/>
      <name val=".VnTime"/>
      <family val="2"/>
    </font>
    <font>
      <sz val="12"/>
      <name val=".VNTime"/>
      <family val="0"/>
    </font>
    <font>
      <b/>
      <sz val="10"/>
      <name val=".Vntime"/>
      <family val="2"/>
    </font>
    <font>
      <b/>
      <i/>
      <sz val="10"/>
      <name val=".VnTime"/>
      <family val="2"/>
    </font>
    <font>
      <b/>
      <i/>
      <sz val="11"/>
      <name val=".VnTime"/>
      <family val="2"/>
    </font>
    <font>
      <i/>
      <sz val="11"/>
      <color indexed="8"/>
      <name val=".VnTime"/>
      <family val="2"/>
    </font>
    <font>
      <i/>
      <sz val="12"/>
      <color indexed="8"/>
      <name val=".VnTime"/>
      <family val="2"/>
    </font>
    <font>
      <i/>
      <sz val="12"/>
      <name val=".VnTime"/>
      <family val="2"/>
    </font>
    <font>
      <b/>
      <sz val="11"/>
      <color indexed="53"/>
      <name val=".VnTime"/>
      <family val="2"/>
    </font>
    <font>
      <sz val="11"/>
      <color indexed="53"/>
      <name val=".VnTime"/>
      <family val="2"/>
    </font>
    <font>
      <strike/>
      <sz val="11"/>
      <name val=".VnTime"/>
      <family val="2"/>
    </font>
    <font>
      <b/>
      <sz val="10.5"/>
      <name val=".VntimeH"/>
      <family val="2"/>
    </font>
    <font>
      <b/>
      <sz val="8"/>
      <name val="Tahoma"/>
      <family val="0"/>
    </font>
    <font>
      <b/>
      <i/>
      <sz val="11"/>
      <name val=".VnTimeH"/>
      <family val="2"/>
    </font>
    <font>
      <sz val="8"/>
      <name val="Tahoma"/>
      <family val="0"/>
    </font>
    <font>
      <b/>
      <sz val="8"/>
      <name val=".Vn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72" fontId="6" fillId="0" borderId="5" xfId="0" applyNumberFormat="1" applyFont="1" applyBorder="1" applyAlignment="1">
      <alignment vertical="top" wrapText="1"/>
    </xf>
    <xf numFmtId="172" fontId="6" fillId="0" borderId="6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center" vertical="top" wrapText="1"/>
    </xf>
    <xf numFmtId="172" fontId="6" fillId="0" borderId="8" xfId="0" applyNumberFormat="1" applyFont="1" applyBorder="1" applyAlignment="1">
      <alignment vertical="top" wrapText="1"/>
    </xf>
    <xf numFmtId="172" fontId="6" fillId="0" borderId="9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vertical="top" wrapText="1"/>
    </xf>
    <xf numFmtId="172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172" fontId="6" fillId="0" borderId="17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0" fontId="5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172" fontId="6" fillId="0" borderId="8" xfId="0" applyNumberFormat="1" applyFont="1" applyBorder="1" applyAlignment="1">
      <alignment/>
    </xf>
    <xf numFmtId="172" fontId="6" fillId="0" borderId="9" xfId="0" applyNumberFormat="1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6" fillId="0" borderId="23" xfId="0" applyFont="1" applyBorder="1" applyAlignment="1">
      <alignment horizontal="center"/>
    </xf>
    <xf numFmtId="172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25" xfId="19" applyFont="1" applyBorder="1" applyAlignment="1">
      <alignment horizontal="center"/>
      <protection/>
    </xf>
    <xf numFmtId="0" fontId="14" fillId="0" borderId="0" xfId="19" applyFont="1" applyBorder="1">
      <alignment/>
      <protection/>
    </xf>
    <xf numFmtId="49" fontId="14" fillId="0" borderId="17" xfId="19" applyNumberFormat="1" applyFont="1" applyBorder="1">
      <alignment/>
      <protection/>
    </xf>
    <xf numFmtId="0" fontId="14" fillId="0" borderId="17" xfId="19" applyFont="1" applyBorder="1">
      <alignment/>
      <protection/>
    </xf>
    <xf numFmtId="0" fontId="14" fillId="0" borderId="25" xfId="19" applyFont="1" applyBorder="1" applyAlignment="1">
      <alignment horizontal="center" wrapText="1"/>
      <protection/>
    </xf>
    <xf numFmtId="0" fontId="15" fillId="0" borderId="0" xfId="0" applyFont="1" applyBorder="1" applyAlignment="1">
      <alignment horizontal="left" wrapText="1"/>
    </xf>
    <xf numFmtId="49" fontId="14" fillId="0" borderId="17" xfId="19" applyNumberFormat="1" applyFont="1" applyBorder="1" applyAlignment="1">
      <alignment horizontal="center" wrapText="1"/>
      <protection/>
    </xf>
    <xf numFmtId="173" fontId="14" fillId="0" borderId="17" xfId="15" applyNumberFormat="1" applyFont="1" applyBorder="1" applyAlignment="1">
      <alignment horizontal="right"/>
    </xf>
    <xf numFmtId="0" fontId="16" fillId="0" borderId="25" xfId="19" applyFont="1" applyBorder="1" applyAlignment="1">
      <alignment horizontal="center"/>
      <protection/>
    </xf>
    <xf numFmtId="0" fontId="15" fillId="0" borderId="0" xfId="0" applyFont="1" applyBorder="1" applyAlignment="1">
      <alignment wrapText="1"/>
    </xf>
    <xf numFmtId="49" fontId="14" fillId="0" borderId="17" xfId="19" applyNumberFormat="1" applyFont="1" applyBorder="1" applyAlignment="1" quotePrefix="1">
      <alignment horizontal="center"/>
      <protection/>
    </xf>
    <xf numFmtId="0" fontId="17" fillId="0" borderId="25" xfId="19" applyFont="1" applyBorder="1" applyAlignment="1">
      <alignment horizontal="center"/>
      <protection/>
    </xf>
    <xf numFmtId="49" fontId="17" fillId="0" borderId="17" xfId="19" applyNumberFormat="1" applyFont="1" applyBorder="1" applyAlignment="1">
      <alignment horizontal="center"/>
      <protection/>
    </xf>
    <xf numFmtId="173" fontId="17" fillId="0" borderId="17" xfId="15" applyNumberFormat="1" applyFont="1" applyBorder="1" applyAlignment="1">
      <alignment horizontal="right"/>
    </xf>
    <xf numFmtId="49" fontId="14" fillId="0" borderId="17" xfId="19" applyNumberFormat="1" applyFont="1" applyBorder="1" applyAlignment="1">
      <alignment horizontal="center"/>
      <protection/>
    </xf>
    <xf numFmtId="173" fontId="14" fillId="0" borderId="17" xfId="15" applyNumberFormat="1" applyFont="1" applyBorder="1" applyAlignment="1">
      <alignment/>
    </xf>
    <xf numFmtId="0" fontId="17" fillId="0" borderId="25" xfId="1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wrapText="1"/>
    </xf>
    <xf numFmtId="49" fontId="17" fillId="0" borderId="17" xfId="19" applyNumberFormat="1" applyFont="1" applyFill="1" applyBorder="1" applyAlignment="1">
      <alignment horizontal="center"/>
      <protection/>
    </xf>
    <xf numFmtId="173" fontId="17" fillId="0" borderId="17" xfId="15" applyNumberFormat="1" applyFont="1" applyBorder="1" applyAlignment="1">
      <alignment/>
    </xf>
    <xf numFmtId="0" fontId="17" fillId="0" borderId="0" xfId="19" applyFont="1" applyBorder="1">
      <alignment/>
      <protection/>
    </xf>
    <xf numFmtId="0" fontId="17" fillId="0" borderId="0" xfId="0" applyFont="1" applyBorder="1" applyAlignment="1">
      <alignment wrapText="1"/>
    </xf>
    <xf numFmtId="3" fontId="18" fillId="0" borderId="0" xfId="15" applyNumberFormat="1" applyFont="1" applyAlignment="1">
      <alignment/>
    </xf>
    <xf numFmtId="0" fontId="13" fillId="0" borderId="0" xfId="19" applyFont="1" applyBorder="1">
      <alignment/>
      <protection/>
    </xf>
    <xf numFmtId="0" fontId="14" fillId="0" borderId="26" xfId="19" applyFont="1" applyBorder="1" applyAlignment="1">
      <alignment horizontal="center"/>
      <protection/>
    </xf>
    <xf numFmtId="0" fontId="14" fillId="0" borderId="27" xfId="19" applyFont="1" applyBorder="1">
      <alignment/>
      <protection/>
    </xf>
    <xf numFmtId="49" fontId="14" fillId="0" borderId="28" xfId="19" applyNumberFormat="1" applyFont="1" applyBorder="1" applyAlignment="1">
      <alignment horizontal="center"/>
      <protection/>
    </xf>
    <xf numFmtId="173" fontId="14" fillId="0" borderId="28" xfId="15" applyNumberFormat="1" applyFont="1" applyBorder="1" applyAlignment="1">
      <alignment horizontal="right"/>
    </xf>
    <xf numFmtId="0" fontId="14" fillId="0" borderId="0" xfId="19" applyFont="1" applyBorder="1" applyAlignment="1">
      <alignment wrapText="1"/>
      <protection/>
    </xf>
    <xf numFmtId="0" fontId="6" fillId="0" borderId="29" xfId="0" applyFont="1" applyBorder="1" applyAlignment="1">
      <alignment wrapText="1"/>
    </xf>
    <xf numFmtId="0" fontId="2" fillId="0" borderId="29" xfId="0" applyFont="1" applyBorder="1" applyAlignment="1" quotePrefix="1">
      <alignment horizontal="center"/>
    </xf>
    <xf numFmtId="0" fontId="2" fillId="0" borderId="29" xfId="0" applyFont="1" applyBorder="1" applyAlignment="1">
      <alignment/>
    </xf>
    <xf numFmtId="173" fontId="11" fillId="0" borderId="29" xfId="15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173" fontId="2" fillId="0" borderId="11" xfId="15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173" fontId="11" fillId="0" borderId="11" xfId="15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173" fontId="8" fillId="0" borderId="11" xfId="15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173" fontId="2" fillId="0" borderId="30" xfId="15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73" fontId="20" fillId="0" borderId="0" xfId="15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3" fontId="10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75" fontId="6" fillId="0" borderId="27" xfId="15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43" fontId="7" fillId="0" borderId="0" xfId="15" applyFont="1" applyAlignment="1">
      <alignment horizontal="right"/>
    </xf>
    <xf numFmtId="43" fontId="7" fillId="0" borderId="0" xfId="15" applyFont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 horizontal="right"/>
    </xf>
    <xf numFmtId="43" fontId="10" fillId="0" borderId="0" xfId="15" applyFont="1" applyAlignment="1">
      <alignment/>
    </xf>
    <xf numFmtId="173" fontId="6" fillId="0" borderId="31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3" fontId="26" fillId="0" borderId="0" xfId="15" applyNumberFormat="1" applyFont="1" applyAlignment="1">
      <alignment/>
    </xf>
    <xf numFmtId="14" fontId="24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3" fontId="23" fillId="0" borderId="0" xfId="15" applyNumberFormat="1" applyFont="1" applyAlignment="1">
      <alignment/>
    </xf>
    <xf numFmtId="173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25" fillId="0" borderId="0" xfId="0" applyFont="1" applyAlignment="1">
      <alignment horizontal="center"/>
    </xf>
    <xf numFmtId="173" fontId="25" fillId="0" borderId="0" xfId="15" applyNumberFormat="1" applyFont="1" applyAlignment="1">
      <alignment/>
    </xf>
    <xf numFmtId="173" fontId="25" fillId="0" borderId="31" xfId="15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73" fontId="7" fillId="0" borderId="0" xfId="15" applyNumberFormat="1" applyFont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73" fontId="6" fillId="0" borderId="0" xfId="15" applyNumberFormat="1" applyFont="1" applyFill="1" applyAlignment="1">
      <alignment horizontal="center"/>
    </xf>
    <xf numFmtId="0" fontId="7" fillId="0" borderId="27" xfId="0" applyFont="1" applyFill="1" applyBorder="1" applyAlignment="1">
      <alignment/>
    </xf>
    <xf numFmtId="173" fontId="6" fillId="0" borderId="27" xfId="15" applyNumberFormat="1" applyFont="1" applyFill="1" applyBorder="1" applyAlignment="1" quotePrefix="1">
      <alignment horizontal="center"/>
    </xf>
    <xf numFmtId="173" fontId="6" fillId="0" borderId="27" xfId="15" applyNumberFormat="1" applyFont="1" applyFill="1" applyBorder="1" applyAlignment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173" fontId="6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73" fontId="7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3" fontId="10" fillId="0" borderId="0" xfId="15" applyNumberFormat="1" applyFont="1" applyFill="1" applyBorder="1" applyAlignment="1">
      <alignment/>
    </xf>
    <xf numFmtId="173" fontId="10" fillId="0" borderId="0" xfId="15" applyNumberFormat="1" applyFont="1" applyFill="1" applyAlignment="1">
      <alignment/>
    </xf>
    <xf numFmtId="173" fontId="6" fillId="0" borderId="32" xfId="15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3" fontId="7" fillId="0" borderId="33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6" fillId="0" borderId="0" xfId="15" applyNumberFormat="1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horizontal="right"/>
    </xf>
    <xf numFmtId="173" fontId="6" fillId="0" borderId="0" xfId="15" applyNumberFormat="1" applyFont="1" applyFill="1" applyBorder="1" applyAlignment="1" quotePrefix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1" fillId="0" borderId="0" xfId="15" applyNumberFormat="1" applyFont="1" applyFill="1" applyAlignment="1">
      <alignment/>
    </xf>
    <xf numFmtId="173" fontId="29" fillId="0" borderId="0" xfId="15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173" fontId="30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0" fontId="7" fillId="0" borderId="0" xfId="0" applyFont="1" applyBorder="1" applyAlignment="1">
      <alignment horizontal="center"/>
    </xf>
    <xf numFmtId="173" fontId="24" fillId="0" borderId="0" xfId="15" applyNumberFormat="1" applyFont="1" applyBorder="1" applyAlignment="1">
      <alignment/>
    </xf>
    <xf numFmtId="173" fontId="23" fillId="0" borderId="0" xfId="0" applyNumberFormat="1" applyFont="1" applyAlignment="1">
      <alignment/>
    </xf>
    <xf numFmtId="14" fontId="6" fillId="0" borderId="27" xfId="15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173" fontId="2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175" fontId="6" fillId="0" borderId="0" xfId="15" applyNumberFormat="1" applyFont="1" applyBorder="1" applyAlignment="1">
      <alignment horizontal="center"/>
    </xf>
    <xf numFmtId="14" fontId="6" fillId="0" borderId="0" xfId="0" applyNumberFormat="1" applyFont="1" applyAlignment="1">
      <alignment horizontal="right"/>
    </xf>
    <xf numFmtId="173" fontId="7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5" fillId="0" borderId="0" xfId="0" applyFont="1" applyAlignment="1" quotePrefix="1">
      <alignment horizontal="center"/>
    </xf>
    <xf numFmtId="0" fontId="32" fillId="0" borderId="0" xfId="0" applyFont="1" applyBorder="1" applyAlignment="1">
      <alignment horizontal="justify" vertical="justify" wrapText="1"/>
    </xf>
    <xf numFmtId="0" fontId="33" fillId="0" borderId="0" xfId="0" applyFont="1" applyAlignment="1">
      <alignment horizontal="justify" vertical="justify" wrapText="1"/>
    </xf>
    <xf numFmtId="173" fontId="33" fillId="0" borderId="0" xfId="15" applyNumberFormat="1" applyFont="1" applyAlignment="1">
      <alignment horizontal="justify" vertical="justify" wrapText="1"/>
    </xf>
    <xf numFmtId="173" fontId="34" fillId="0" borderId="0" xfId="15" applyNumberFormat="1" applyFont="1" applyAlignment="1">
      <alignment horizontal="justify" vertical="justify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73" fontId="7" fillId="0" borderId="0" xfId="15" applyNumberFormat="1" applyFont="1" applyAlignment="1">
      <alignment vertical="top"/>
    </xf>
    <xf numFmtId="173" fontId="6" fillId="0" borderId="27" xfId="15" applyNumberFormat="1" applyFont="1" applyBorder="1" applyAlignment="1">
      <alignment horizontal="center" vertical="center" wrapText="1"/>
    </xf>
    <xf numFmtId="173" fontId="6" fillId="0" borderId="0" xfId="15" applyNumberFormat="1" applyFont="1" applyBorder="1" applyAlignment="1">
      <alignment horizontal="center" vertical="center" wrapText="1"/>
    </xf>
    <xf numFmtId="173" fontId="6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left" indent="2"/>
    </xf>
    <xf numFmtId="14" fontId="7" fillId="0" borderId="0" xfId="0" applyNumberFormat="1" applyFont="1" applyBorder="1" applyAlignment="1">
      <alignment vertical="top"/>
    </xf>
    <xf numFmtId="43" fontId="6" fillId="0" borderId="0" xfId="15" applyFont="1" applyBorder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36" fillId="0" borderId="0" xfId="15" applyNumberFormat="1" applyFont="1" applyAlignment="1">
      <alignment/>
    </xf>
    <xf numFmtId="0" fontId="7" fillId="0" borderId="0" xfId="0" applyFont="1" applyBorder="1" applyAlignment="1">
      <alignment horizontal="right"/>
    </xf>
    <xf numFmtId="173" fontId="6" fillId="0" borderId="31" xfId="15" applyNumberFormat="1" applyFont="1" applyFill="1" applyBorder="1" applyAlignment="1">
      <alignment/>
    </xf>
    <xf numFmtId="173" fontId="6" fillId="0" borderId="0" xfId="0" applyNumberFormat="1" applyFont="1" applyBorder="1" applyAlignment="1">
      <alignment/>
    </xf>
    <xf numFmtId="43" fontId="6" fillId="0" borderId="0" xfId="15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3" fontId="7" fillId="0" borderId="0" xfId="15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center"/>
    </xf>
    <xf numFmtId="0" fontId="7" fillId="0" borderId="34" xfId="0" applyFont="1" applyBorder="1" applyAlignment="1">
      <alignment/>
    </xf>
    <xf numFmtId="173" fontId="7" fillId="0" borderId="34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35" xfId="0" applyFont="1" applyBorder="1" applyAlignment="1">
      <alignment/>
    </xf>
    <xf numFmtId="173" fontId="7" fillId="0" borderId="36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3" fontId="7" fillId="0" borderId="0" xfId="15" applyNumberFormat="1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173" fontId="37" fillId="0" borderId="0" xfId="15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3" fontId="7" fillId="0" borderId="0" xfId="15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center" wrapText="1"/>
    </xf>
    <xf numFmtId="0" fontId="6" fillId="0" borderId="37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173" fontId="7" fillId="0" borderId="0" xfId="0" applyNumberFormat="1" applyFont="1" applyBorder="1" applyAlignment="1">
      <alignment wrapText="1"/>
    </xf>
    <xf numFmtId="0" fontId="1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10" xfId="0" applyFont="1" applyBorder="1" applyAlignment="1">
      <alignment horizontal="center"/>
    </xf>
    <xf numFmtId="43" fontId="2" fillId="0" borderId="11" xfId="15" applyFont="1" applyBorder="1" applyAlignment="1">
      <alignment/>
    </xf>
    <xf numFmtId="177" fontId="7" fillId="0" borderId="12" xfId="0" applyNumberFormat="1" applyFont="1" applyBorder="1" applyAlignment="1">
      <alignment/>
    </xf>
    <xf numFmtId="0" fontId="40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43" fontId="2" fillId="0" borderId="41" xfId="15" applyFont="1" applyBorder="1" applyAlignment="1">
      <alignment/>
    </xf>
    <xf numFmtId="177" fontId="7" fillId="0" borderId="42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177" fontId="7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72" fontId="6" fillId="0" borderId="5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43" fontId="0" fillId="0" borderId="0" xfId="15" applyAlignment="1">
      <alignment/>
    </xf>
    <xf numFmtId="172" fontId="7" fillId="0" borderId="11" xfId="0" applyNumberFormat="1" applyFont="1" applyBorder="1" applyAlignment="1">
      <alignment horizontal="right"/>
    </xf>
    <xf numFmtId="173" fontId="11" fillId="0" borderId="11" xfId="15" applyNumberFormat="1" applyFont="1" applyBorder="1" applyAlignment="1">
      <alignment horizontal="right"/>
    </xf>
    <xf numFmtId="173" fontId="7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7" fillId="0" borderId="0" xfId="20" applyFont="1" applyBorder="1" applyAlignment="1">
      <alignment horizontal="left" wrapText="1"/>
      <protection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4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2" fontId="7" fillId="0" borderId="49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0" fontId="7" fillId="0" borderId="49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31" fillId="0" borderId="49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2" fontId="7" fillId="0" borderId="35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Normal_Sheet1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81</xdr:row>
      <xdr:rowOff>190500</xdr:rowOff>
    </xdr:from>
    <xdr:to>
      <xdr:col>0</xdr:col>
      <xdr:colOff>1438275</xdr:colOff>
      <xdr:row>81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7150" y="168402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123825</xdr:colOff>
      <xdr:row>81</xdr:row>
      <xdr:rowOff>171450</xdr:rowOff>
    </xdr:from>
    <xdr:to>
      <xdr:col>4</xdr:col>
      <xdr:colOff>533400</xdr:colOff>
      <xdr:row>81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086350" y="16821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114</xdr:row>
      <xdr:rowOff>114300</xdr:rowOff>
    </xdr:from>
    <xdr:to>
      <xdr:col>0</xdr:col>
      <xdr:colOff>1438275</xdr:colOff>
      <xdr:row>114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150" y="20193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0</xdr:col>
      <xdr:colOff>1085850</xdr:colOff>
      <xdr:row>31</xdr:row>
      <xdr:rowOff>200025</xdr:rowOff>
    </xdr:from>
    <xdr:to>
      <xdr:col>0</xdr:col>
      <xdr:colOff>2466975</xdr:colOff>
      <xdr:row>31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85850" y="6715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45</xdr:row>
      <xdr:rowOff>190500</xdr:rowOff>
    </xdr:from>
    <xdr:to>
      <xdr:col>1</xdr:col>
      <xdr:colOff>1438275</xdr:colOff>
      <xdr:row>45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1950" y="9334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3</xdr:col>
      <xdr:colOff>123825</xdr:colOff>
      <xdr:row>45</xdr:row>
      <xdr:rowOff>171450</xdr:rowOff>
    </xdr:from>
    <xdr:to>
      <xdr:col>4</xdr:col>
      <xdr:colOff>533400</xdr:colOff>
      <xdr:row>45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057775" y="93154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61">
      <selection activeCell="D69" sqref="D69"/>
    </sheetView>
  </sheetViews>
  <sheetFormatPr defaultColWidth="9.00390625" defaultRowHeight="12.75"/>
  <cols>
    <col min="1" max="1" width="46.875" style="2" bestFit="1" customWidth="1"/>
    <col min="2" max="3" width="9.125" style="2" customWidth="1"/>
    <col min="4" max="5" width="16.625" style="2" bestFit="1" customWidth="1"/>
    <col min="6" max="6" width="9.125" style="2" customWidth="1"/>
    <col min="7" max="7" width="12.375" style="2" bestFit="1" customWidth="1"/>
    <col min="8" max="16384" width="9.125" style="2" customWidth="1"/>
  </cols>
  <sheetData>
    <row r="1" spans="1:5" ht="15.75">
      <c r="A1" s="57" t="s">
        <v>0</v>
      </c>
      <c r="D1" s="283" t="s">
        <v>3</v>
      </c>
      <c r="E1" s="283"/>
    </row>
    <row r="2" spans="1:5" ht="15.75">
      <c r="A2" s="57" t="s">
        <v>1</v>
      </c>
      <c r="D2" s="283" t="s">
        <v>379</v>
      </c>
      <c r="E2" s="283"/>
    </row>
    <row r="3" spans="1:5" ht="15.75">
      <c r="A3" s="57" t="s">
        <v>2</v>
      </c>
      <c r="D3" s="283" t="s">
        <v>4</v>
      </c>
      <c r="E3" s="283"/>
    </row>
    <row r="5" spans="1:5" ht="15.75">
      <c r="A5" s="283" t="s">
        <v>137</v>
      </c>
      <c r="B5" s="283"/>
      <c r="C5" s="283"/>
      <c r="D5" s="283"/>
      <c r="E5" s="283"/>
    </row>
    <row r="7" spans="1:5" ht="16.5" thickBot="1">
      <c r="A7" s="1"/>
      <c r="B7" s="1"/>
      <c r="C7" s="1"/>
      <c r="D7" s="3"/>
      <c r="E7" s="4" t="s">
        <v>5</v>
      </c>
    </row>
    <row r="8" spans="1:5" ht="34.5" thickBot="1" thickTop="1">
      <c r="A8" s="5" t="s">
        <v>6</v>
      </c>
      <c r="B8" s="6" t="s">
        <v>7</v>
      </c>
      <c r="C8" s="6" t="s">
        <v>8</v>
      </c>
      <c r="D8" s="7" t="s">
        <v>380</v>
      </c>
      <c r="E8" s="8">
        <v>40544</v>
      </c>
    </row>
    <row r="9" spans="1:5" ht="17.25" thickTop="1">
      <c r="A9" s="9"/>
      <c r="B9" s="10"/>
      <c r="C9" s="10" t="s">
        <v>9</v>
      </c>
      <c r="D9" s="11"/>
      <c r="E9" s="12"/>
    </row>
    <row r="10" spans="1:5" ht="24" customHeight="1">
      <c r="A10" s="13" t="s">
        <v>10</v>
      </c>
      <c r="B10" s="14" t="s">
        <v>11</v>
      </c>
      <c r="C10" s="14" t="s">
        <v>9</v>
      </c>
      <c r="D10" s="15">
        <f>D11+D14+D15+D20+D23</f>
        <v>118832739070</v>
      </c>
      <c r="E10" s="16">
        <f>E11+E14+E15+E20+E23</f>
        <v>107343644918</v>
      </c>
    </row>
    <row r="11" spans="1:5" ht="15.75">
      <c r="A11" s="17" t="s">
        <v>12</v>
      </c>
      <c r="B11" s="18" t="s">
        <v>13</v>
      </c>
      <c r="C11" s="18" t="s">
        <v>9</v>
      </c>
      <c r="D11" s="19">
        <f>D12</f>
        <v>9824358726</v>
      </c>
      <c r="E11" s="20">
        <f>SUM(E12:E13)</f>
        <v>51280379195</v>
      </c>
    </row>
    <row r="12" spans="1:5" ht="15.75">
      <c r="A12" s="21" t="s">
        <v>14</v>
      </c>
      <c r="B12" s="22" t="s">
        <v>15</v>
      </c>
      <c r="C12" s="22" t="s">
        <v>16</v>
      </c>
      <c r="D12" s="280">
        <v>9824358726</v>
      </c>
      <c r="E12" s="24">
        <v>23280379195</v>
      </c>
    </row>
    <row r="13" spans="1:5" ht="15.75">
      <c r="A13" s="21" t="s">
        <v>17</v>
      </c>
      <c r="B13" s="22">
        <v>112</v>
      </c>
      <c r="C13" s="22"/>
      <c r="D13" s="23"/>
      <c r="E13" s="24">
        <v>28000000000</v>
      </c>
    </row>
    <row r="14" spans="1:5" ht="15.75">
      <c r="A14" s="17" t="s">
        <v>18</v>
      </c>
      <c r="B14" s="18" t="s">
        <v>19</v>
      </c>
      <c r="C14" s="18" t="s">
        <v>20</v>
      </c>
      <c r="D14" s="19"/>
      <c r="E14" s="20"/>
    </row>
    <row r="15" spans="1:5" ht="15.75">
      <c r="A15" s="17" t="s">
        <v>21</v>
      </c>
      <c r="B15" s="18" t="s">
        <v>22</v>
      </c>
      <c r="C15" s="18" t="s">
        <v>9</v>
      </c>
      <c r="D15" s="19">
        <f>SUM(D16:D19)</f>
        <v>93746352711</v>
      </c>
      <c r="E15" s="20">
        <f>SUM(E16:E19)</f>
        <v>39932958135</v>
      </c>
    </row>
    <row r="16" spans="1:5" ht="15.75">
      <c r="A16" s="21" t="s">
        <v>23</v>
      </c>
      <c r="B16" s="22" t="s">
        <v>24</v>
      </c>
      <c r="C16" s="22" t="s">
        <v>9</v>
      </c>
      <c r="D16" s="280">
        <v>31915286220</v>
      </c>
      <c r="E16" s="24">
        <v>35696375964</v>
      </c>
    </row>
    <row r="17" spans="1:5" ht="15.75">
      <c r="A17" s="21" t="s">
        <v>25</v>
      </c>
      <c r="B17" s="22" t="s">
        <v>26</v>
      </c>
      <c r="C17" s="22" t="s">
        <v>9</v>
      </c>
      <c r="D17" s="23">
        <v>65358325012</v>
      </c>
      <c r="E17" s="24">
        <v>7749347375</v>
      </c>
    </row>
    <row r="18" spans="1:5" ht="15.75">
      <c r="A18" s="21" t="s">
        <v>27</v>
      </c>
      <c r="B18" s="22">
        <v>135</v>
      </c>
      <c r="C18" s="22" t="s">
        <v>28</v>
      </c>
      <c r="D18" s="280">
        <v>24414518</v>
      </c>
      <c r="E18" s="24">
        <v>38907835</v>
      </c>
    </row>
    <row r="19" spans="1:5" ht="15.75">
      <c r="A19" s="21" t="s">
        <v>29</v>
      </c>
      <c r="B19" s="22" t="s">
        <v>30</v>
      </c>
      <c r="C19" s="22" t="s">
        <v>9</v>
      </c>
      <c r="D19" s="23">
        <v>-3551673039</v>
      </c>
      <c r="E19" s="24">
        <v>-3551673039</v>
      </c>
    </row>
    <row r="20" spans="1:5" ht="15.75">
      <c r="A20" s="17" t="s">
        <v>31</v>
      </c>
      <c r="B20" s="18" t="s">
        <v>32</v>
      </c>
      <c r="C20" s="18" t="s">
        <v>9</v>
      </c>
      <c r="D20" s="19">
        <f>SUM(D21:D22)</f>
        <v>14211702165</v>
      </c>
      <c r="E20" s="20">
        <f>SUM(E21:E22)</f>
        <v>15654957473</v>
      </c>
    </row>
    <row r="21" spans="1:5" ht="15.75">
      <c r="A21" s="21" t="s">
        <v>33</v>
      </c>
      <c r="B21" s="22" t="s">
        <v>34</v>
      </c>
      <c r="C21" s="22" t="s">
        <v>35</v>
      </c>
      <c r="D21" s="280">
        <v>14253931545</v>
      </c>
      <c r="E21" s="24">
        <v>15697186853</v>
      </c>
    </row>
    <row r="22" spans="1:5" ht="15.75">
      <c r="A22" s="21" t="s">
        <v>36</v>
      </c>
      <c r="B22" s="22" t="s">
        <v>37</v>
      </c>
      <c r="C22" s="22" t="s">
        <v>9</v>
      </c>
      <c r="D22" s="23">
        <v>-42229380</v>
      </c>
      <c r="E22" s="24">
        <v>-42229380</v>
      </c>
    </row>
    <row r="23" spans="1:5" ht="15.75">
      <c r="A23" s="17" t="s">
        <v>38</v>
      </c>
      <c r="B23" s="18" t="s">
        <v>39</v>
      </c>
      <c r="C23" s="18" t="s">
        <v>9</v>
      </c>
      <c r="D23" s="19">
        <f>SUM(D24:D27)</f>
        <v>1050325468</v>
      </c>
      <c r="E23" s="20">
        <f>SUM(E24:E27)</f>
        <v>475350115</v>
      </c>
    </row>
    <row r="24" spans="1:5" ht="15.75">
      <c r="A24" s="21" t="s">
        <v>40</v>
      </c>
      <c r="B24" s="22" t="s">
        <v>41</v>
      </c>
      <c r="C24" s="22" t="s">
        <v>9</v>
      </c>
      <c r="D24" s="23">
        <v>684000</v>
      </c>
      <c r="E24" s="24">
        <v>76992273</v>
      </c>
    </row>
    <row r="25" spans="1:5" ht="15.75">
      <c r="A25" s="21" t="s">
        <v>42</v>
      </c>
      <c r="B25" s="22" t="s">
        <v>43</v>
      </c>
      <c r="C25" s="22" t="s">
        <v>9</v>
      </c>
      <c r="D25" s="23"/>
      <c r="E25" s="24">
        <v>-136364</v>
      </c>
    </row>
    <row r="26" spans="1:5" ht="15.75">
      <c r="A26" s="21" t="s">
        <v>44</v>
      </c>
      <c r="B26" s="22" t="s">
        <v>45</v>
      </c>
      <c r="C26" s="22" t="s">
        <v>46</v>
      </c>
      <c r="D26" s="23">
        <v>207736696</v>
      </c>
      <c r="E26" s="24">
        <v>262885528</v>
      </c>
    </row>
    <row r="27" spans="1:5" ht="15.75">
      <c r="A27" s="21" t="s">
        <v>47</v>
      </c>
      <c r="B27" s="22" t="s">
        <v>48</v>
      </c>
      <c r="C27" s="22" t="s">
        <v>9</v>
      </c>
      <c r="D27" s="23">
        <v>841904772</v>
      </c>
      <c r="E27" s="24">
        <v>135608678</v>
      </c>
    </row>
    <row r="28" spans="1:5" ht="24" customHeight="1">
      <c r="A28" s="25" t="s">
        <v>49</v>
      </c>
      <c r="B28" s="26" t="s">
        <v>50</v>
      </c>
      <c r="C28" s="26" t="s">
        <v>9</v>
      </c>
      <c r="D28" s="27">
        <f>D29+D30+D38+D39</f>
        <v>12343166873</v>
      </c>
      <c r="E28" s="28">
        <v>10152015040</v>
      </c>
    </row>
    <row r="29" spans="1:5" ht="15.75">
      <c r="A29" s="17" t="s">
        <v>51</v>
      </c>
      <c r="B29" s="18" t="s">
        <v>52</v>
      </c>
      <c r="C29" s="18" t="s">
        <v>9</v>
      </c>
      <c r="D29" s="19">
        <v>0</v>
      </c>
      <c r="E29" s="20">
        <v>0</v>
      </c>
    </row>
    <row r="30" spans="1:5" ht="15.75">
      <c r="A30" s="17" t="s">
        <v>53</v>
      </c>
      <c r="B30" s="18" t="s">
        <v>54</v>
      </c>
      <c r="C30" s="22" t="s">
        <v>9</v>
      </c>
      <c r="D30" s="19">
        <f>D31+D34+D37</f>
        <v>11068163913</v>
      </c>
      <c r="E30" s="20">
        <v>10152015040</v>
      </c>
    </row>
    <row r="31" spans="1:5" ht="15.75">
      <c r="A31" s="17" t="s">
        <v>55</v>
      </c>
      <c r="B31" s="18" t="s">
        <v>56</v>
      </c>
      <c r="C31" s="18" t="s">
        <v>57</v>
      </c>
      <c r="D31" s="19">
        <f>SUM(D32:D33)</f>
        <v>11068163913</v>
      </c>
      <c r="E31" s="20">
        <v>10152015040</v>
      </c>
    </row>
    <row r="32" spans="1:5" ht="15.75">
      <c r="A32" s="21" t="s">
        <v>58</v>
      </c>
      <c r="B32" s="22" t="s">
        <v>59</v>
      </c>
      <c r="C32" s="22" t="s">
        <v>9</v>
      </c>
      <c r="D32" s="23">
        <v>21637567908</v>
      </c>
      <c r="E32" s="24">
        <v>20661296147</v>
      </c>
    </row>
    <row r="33" spans="1:5" ht="15.75">
      <c r="A33" s="21" t="s">
        <v>60</v>
      </c>
      <c r="B33" s="22" t="s">
        <v>61</v>
      </c>
      <c r="C33" s="22" t="s">
        <v>9</v>
      </c>
      <c r="D33" s="23">
        <v>-10569403995</v>
      </c>
      <c r="E33" s="24">
        <v>-10509281107</v>
      </c>
    </row>
    <row r="34" spans="1:5" ht="15.75">
      <c r="A34" s="17" t="s">
        <v>62</v>
      </c>
      <c r="B34" s="18" t="s">
        <v>63</v>
      </c>
      <c r="C34" s="18" t="s">
        <v>64</v>
      </c>
      <c r="D34" s="19"/>
      <c r="E34" s="20">
        <v>0</v>
      </c>
    </row>
    <row r="35" spans="1:5" ht="15.75">
      <c r="A35" s="21" t="s">
        <v>58</v>
      </c>
      <c r="B35" s="22" t="s">
        <v>65</v>
      </c>
      <c r="C35" s="22" t="s">
        <v>9</v>
      </c>
      <c r="D35" s="23">
        <v>87477500</v>
      </c>
      <c r="E35" s="24">
        <v>87477500</v>
      </c>
    </row>
    <row r="36" spans="1:5" ht="15.75">
      <c r="A36" s="21" t="s">
        <v>60</v>
      </c>
      <c r="B36" s="22" t="s">
        <v>66</v>
      </c>
      <c r="C36" s="22" t="s">
        <v>9</v>
      </c>
      <c r="D36" s="23">
        <v>-87477500</v>
      </c>
      <c r="E36" s="24">
        <v>-87477500</v>
      </c>
    </row>
    <row r="37" spans="1:5" ht="15.75">
      <c r="A37" s="17" t="s">
        <v>67</v>
      </c>
      <c r="B37" s="18" t="s">
        <v>68</v>
      </c>
      <c r="C37" s="18" t="s">
        <v>69</v>
      </c>
      <c r="D37" s="19"/>
      <c r="E37" s="20"/>
    </row>
    <row r="38" spans="1:5" ht="15.75">
      <c r="A38" s="17" t="s">
        <v>70</v>
      </c>
      <c r="B38" s="18" t="s">
        <v>71</v>
      </c>
      <c r="C38" s="18" t="s">
        <v>72</v>
      </c>
      <c r="D38" s="19"/>
      <c r="E38" s="20"/>
    </row>
    <row r="39" spans="1:5" ht="15.75">
      <c r="A39" s="17" t="s">
        <v>73</v>
      </c>
      <c r="B39" s="18" t="s">
        <v>74</v>
      </c>
      <c r="C39" s="18" t="s">
        <v>9</v>
      </c>
      <c r="D39" s="19">
        <f>SUM(D40:D40)</f>
        <v>1275002960</v>
      </c>
      <c r="E39" s="20">
        <v>0</v>
      </c>
    </row>
    <row r="40" spans="1:5" ht="15.75">
      <c r="A40" s="21" t="s">
        <v>75</v>
      </c>
      <c r="B40" s="22" t="s">
        <v>76</v>
      </c>
      <c r="C40" s="22" t="s">
        <v>77</v>
      </c>
      <c r="D40" s="23">
        <v>1275002960</v>
      </c>
      <c r="E40" s="24"/>
    </row>
    <row r="41" spans="1:5" ht="15.75">
      <c r="A41" s="29" t="s">
        <v>78</v>
      </c>
      <c r="B41" s="30" t="s">
        <v>79</v>
      </c>
      <c r="C41" s="30" t="s">
        <v>9</v>
      </c>
      <c r="D41" s="31">
        <v>0</v>
      </c>
      <c r="E41" s="32">
        <v>0</v>
      </c>
    </row>
    <row r="42" spans="1:5" ht="15.75">
      <c r="A42" s="33" t="s">
        <v>80</v>
      </c>
      <c r="B42" s="34">
        <v>269</v>
      </c>
      <c r="C42" s="34"/>
      <c r="D42" s="35"/>
      <c r="E42" s="36"/>
    </row>
    <row r="43" spans="1:5" ht="17.25" thickBot="1">
      <c r="A43" s="37" t="s">
        <v>81</v>
      </c>
      <c r="B43" s="38" t="s">
        <v>82</v>
      </c>
      <c r="C43" s="38" t="s">
        <v>9</v>
      </c>
      <c r="D43" s="39">
        <f>D10+D28</f>
        <v>131175905943</v>
      </c>
      <c r="E43" s="40">
        <v>117495659958</v>
      </c>
    </row>
    <row r="44" spans="1:5" ht="17.25" thickTop="1">
      <c r="A44" s="275" t="s">
        <v>83</v>
      </c>
      <c r="B44" s="276" t="s">
        <v>9</v>
      </c>
      <c r="C44" s="276" t="s">
        <v>9</v>
      </c>
      <c r="D44" s="277"/>
      <c r="E44" s="278"/>
    </row>
    <row r="45" spans="1:5" ht="16.5">
      <c r="A45" s="41" t="s">
        <v>84</v>
      </c>
      <c r="B45" s="42" t="s">
        <v>85</v>
      </c>
      <c r="C45" s="42" t="s">
        <v>9</v>
      </c>
      <c r="D45" s="43">
        <f>D46+D57</f>
        <v>92592743176</v>
      </c>
      <c r="E45" s="44">
        <v>79359545487</v>
      </c>
    </row>
    <row r="46" spans="1:5" ht="15.75">
      <c r="A46" s="17" t="s">
        <v>86</v>
      </c>
      <c r="B46" s="18" t="s">
        <v>87</v>
      </c>
      <c r="C46" s="18" t="s">
        <v>9</v>
      </c>
      <c r="D46" s="19">
        <f>SUM(D47:D56)</f>
        <v>90908578422</v>
      </c>
      <c r="E46" s="20">
        <v>78232416833</v>
      </c>
    </row>
    <row r="47" spans="1:5" ht="15.75">
      <c r="A47" s="21" t="s">
        <v>88</v>
      </c>
      <c r="B47" s="22" t="s">
        <v>89</v>
      </c>
      <c r="C47" s="22" t="s">
        <v>90</v>
      </c>
      <c r="D47" s="23"/>
      <c r="E47" s="24"/>
    </row>
    <row r="48" spans="1:5" ht="15.75">
      <c r="A48" s="21" t="s">
        <v>91</v>
      </c>
      <c r="B48" s="22" t="s">
        <v>92</v>
      </c>
      <c r="C48" s="22" t="s">
        <v>9</v>
      </c>
      <c r="D48" s="23">
        <v>15123026989</v>
      </c>
      <c r="E48" s="24">
        <v>12601381948</v>
      </c>
    </row>
    <row r="49" spans="1:5" ht="15.75">
      <c r="A49" s="21" t="s">
        <v>93</v>
      </c>
      <c r="B49" s="22" t="s">
        <v>94</v>
      </c>
      <c r="C49" s="22" t="s">
        <v>9</v>
      </c>
      <c r="D49" s="23">
        <v>65447094726</v>
      </c>
      <c r="E49" s="24">
        <v>54102366759</v>
      </c>
    </row>
    <row r="50" spans="1:5" ht="15.75">
      <c r="A50" s="21" t="s">
        <v>95</v>
      </c>
      <c r="B50" s="22" t="s">
        <v>96</v>
      </c>
      <c r="C50" s="22" t="s">
        <v>97</v>
      </c>
      <c r="D50" s="23">
        <v>2334283253</v>
      </c>
      <c r="E50" s="24">
        <v>2747743863</v>
      </c>
    </row>
    <row r="51" spans="1:5" ht="15.75">
      <c r="A51" s="21" t="s">
        <v>98</v>
      </c>
      <c r="B51" s="22" t="s">
        <v>99</v>
      </c>
      <c r="C51" s="22" t="s">
        <v>9</v>
      </c>
      <c r="D51" s="23">
        <v>2998549593</v>
      </c>
      <c r="E51" s="24">
        <v>4377632905</v>
      </c>
    </row>
    <row r="52" spans="1:5" ht="15.75">
      <c r="A52" s="21" t="s">
        <v>100</v>
      </c>
      <c r="B52" s="22" t="s">
        <v>101</v>
      </c>
      <c r="C52" s="22" t="s">
        <v>102</v>
      </c>
      <c r="D52" s="23">
        <v>1017364350</v>
      </c>
      <c r="E52" s="24">
        <v>82364091</v>
      </c>
    </row>
    <row r="53" spans="1:5" ht="15.75">
      <c r="A53" s="21" t="s">
        <v>103</v>
      </c>
      <c r="B53" s="22">
        <v>317</v>
      </c>
      <c r="C53" s="22"/>
      <c r="D53" s="23"/>
      <c r="E53" s="24"/>
    </row>
    <row r="54" spans="1:5" ht="15.75">
      <c r="A54" s="21" t="s">
        <v>104</v>
      </c>
      <c r="B54" s="22" t="s">
        <v>105</v>
      </c>
      <c r="C54" s="22" t="s">
        <v>106</v>
      </c>
      <c r="D54" s="23">
        <v>3597309887</v>
      </c>
      <c r="E54" s="24">
        <v>3486603319</v>
      </c>
    </row>
    <row r="55" spans="1:5" ht="15.75">
      <c r="A55" s="21" t="s">
        <v>107</v>
      </c>
      <c r="B55" s="22" t="s">
        <v>108</v>
      </c>
      <c r="C55" s="22" t="s">
        <v>9</v>
      </c>
      <c r="D55" s="23">
        <v>256479960</v>
      </c>
      <c r="E55" s="24">
        <v>256479960</v>
      </c>
    </row>
    <row r="56" spans="1:5" ht="15.75">
      <c r="A56" s="21" t="s">
        <v>109</v>
      </c>
      <c r="B56" s="22">
        <v>323</v>
      </c>
      <c r="C56" s="22" t="s">
        <v>9</v>
      </c>
      <c r="D56" s="45">
        <v>134469664</v>
      </c>
      <c r="E56" s="24">
        <v>577843988</v>
      </c>
    </row>
    <row r="57" spans="1:5" ht="15.75">
      <c r="A57" s="17" t="s">
        <v>110</v>
      </c>
      <c r="B57" s="18" t="s">
        <v>111</v>
      </c>
      <c r="C57" s="18" t="s">
        <v>9</v>
      </c>
      <c r="D57" s="19">
        <f>SUM(D58:D59)</f>
        <v>1684164754</v>
      </c>
      <c r="E57" s="20">
        <v>1127128654</v>
      </c>
    </row>
    <row r="58" spans="1:5" ht="15.75">
      <c r="A58" s="21" t="s">
        <v>112</v>
      </c>
      <c r="B58" s="22" t="s">
        <v>113</v>
      </c>
      <c r="C58" s="22" t="s">
        <v>9</v>
      </c>
      <c r="D58" s="23">
        <v>240571954</v>
      </c>
      <c r="E58" s="24">
        <v>241557454</v>
      </c>
    </row>
    <row r="59" spans="1:5" ht="15.75">
      <c r="A59" s="21" t="s">
        <v>114</v>
      </c>
      <c r="B59" s="22">
        <v>338</v>
      </c>
      <c r="C59" s="22"/>
      <c r="D59" s="23">
        <v>1443592800</v>
      </c>
      <c r="E59" s="24">
        <v>885571200</v>
      </c>
    </row>
    <row r="60" spans="1:5" ht="16.5">
      <c r="A60" s="46" t="s">
        <v>115</v>
      </c>
      <c r="B60" s="18" t="s">
        <v>116</v>
      </c>
      <c r="C60" s="18" t="s">
        <v>9</v>
      </c>
      <c r="D60" s="19">
        <f>D61+D67</f>
        <v>38583162767</v>
      </c>
      <c r="E60" s="20">
        <v>38136114471</v>
      </c>
    </row>
    <row r="61" spans="1:5" ht="15.75">
      <c r="A61" s="17" t="s">
        <v>117</v>
      </c>
      <c r="B61" s="22" t="s">
        <v>118</v>
      </c>
      <c r="C61" s="22" t="s">
        <v>119</v>
      </c>
      <c r="D61" s="19">
        <f>SUM(D62:D66)</f>
        <v>38583162767</v>
      </c>
      <c r="E61" s="20">
        <v>38136114471</v>
      </c>
    </row>
    <row r="62" spans="1:5" ht="15.75">
      <c r="A62" s="21" t="s">
        <v>120</v>
      </c>
      <c r="B62" s="22" t="s">
        <v>121</v>
      </c>
      <c r="C62" s="22" t="s">
        <v>9</v>
      </c>
      <c r="D62" s="23">
        <v>25927400000</v>
      </c>
      <c r="E62" s="24">
        <v>25927400000</v>
      </c>
    </row>
    <row r="63" spans="1:5" ht="15.75">
      <c r="A63" s="21" t="s">
        <v>122</v>
      </c>
      <c r="B63" s="22" t="s">
        <v>123</v>
      </c>
      <c r="C63" s="22" t="s">
        <v>9</v>
      </c>
      <c r="D63" s="23">
        <v>1136540000</v>
      </c>
      <c r="E63" s="24">
        <v>1136540000</v>
      </c>
    </row>
    <row r="64" spans="1:5" ht="15.75">
      <c r="A64" s="21" t="s">
        <v>124</v>
      </c>
      <c r="B64" s="22" t="s">
        <v>125</v>
      </c>
      <c r="C64" s="22" t="s">
        <v>9</v>
      </c>
      <c r="D64" s="23">
        <v>4058800890</v>
      </c>
      <c r="E64" s="24">
        <v>4058800890</v>
      </c>
    </row>
    <row r="65" spans="1:5" ht="15.75">
      <c r="A65" s="21" t="s">
        <v>126</v>
      </c>
      <c r="B65" s="22" t="s">
        <v>127</v>
      </c>
      <c r="C65" s="22" t="s">
        <v>9</v>
      </c>
      <c r="D65" s="23">
        <v>1103115763</v>
      </c>
      <c r="E65" s="24">
        <v>1103115763</v>
      </c>
    </row>
    <row r="66" spans="1:5" ht="15.75">
      <c r="A66" s="21" t="s">
        <v>128</v>
      </c>
      <c r="B66" s="22" t="s">
        <v>129</v>
      </c>
      <c r="C66" s="22" t="s">
        <v>9</v>
      </c>
      <c r="D66" s="23">
        <v>6357306114</v>
      </c>
      <c r="E66" s="24">
        <v>5910257818</v>
      </c>
    </row>
    <row r="67" spans="1:5" ht="15.75">
      <c r="A67" s="17" t="s">
        <v>130</v>
      </c>
      <c r="B67" s="18" t="s">
        <v>131</v>
      </c>
      <c r="C67" s="18" t="s">
        <v>9</v>
      </c>
      <c r="D67" s="19">
        <f>SUM(D68:D68)</f>
        <v>0</v>
      </c>
      <c r="E67" s="20">
        <v>0</v>
      </c>
    </row>
    <row r="68" spans="1:5" ht="15.75">
      <c r="A68" s="21" t="s">
        <v>132</v>
      </c>
      <c r="B68" s="22" t="s">
        <v>133</v>
      </c>
      <c r="C68" s="22" t="s">
        <v>134</v>
      </c>
      <c r="D68" s="23"/>
      <c r="E68" s="24"/>
    </row>
    <row r="69" spans="1:7" ht="16.5">
      <c r="A69" s="47" t="s">
        <v>135</v>
      </c>
      <c r="B69" s="48" t="s">
        <v>136</v>
      </c>
      <c r="C69" s="48" t="s">
        <v>9</v>
      </c>
      <c r="D69" s="49">
        <f>D60+D45</f>
        <v>131175905943</v>
      </c>
      <c r="E69" s="50">
        <f>E60+E45</f>
        <v>117495659958</v>
      </c>
      <c r="G69" s="271"/>
    </row>
    <row r="70" spans="1:5" ht="15.75">
      <c r="A70" s="253" t="s">
        <v>364</v>
      </c>
      <c r="B70" s="90"/>
      <c r="C70" s="90"/>
      <c r="D70" s="90"/>
      <c r="E70" s="254"/>
    </row>
    <row r="71" spans="1:5" ht="15.75">
      <c r="A71" s="255" t="s">
        <v>365</v>
      </c>
      <c r="B71" s="93" t="s">
        <v>171</v>
      </c>
      <c r="C71" s="94"/>
      <c r="D71" s="256"/>
      <c r="E71" s="257"/>
    </row>
    <row r="72" spans="1:5" ht="15.75">
      <c r="A72" s="258" t="s">
        <v>366</v>
      </c>
      <c r="B72" s="94"/>
      <c r="C72" s="94"/>
      <c r="D72" s="259">
        <v>218394.79</v>
      </c>
      <c r="E72" s="260">
        <v>297268.18</v>
      </c>
    </row>
    <row r="73" spans="1:5" ht="15.75">
      <c r="A73" s="258" t="s">
        <v>367</v>
      </c>
      <c r="B73" s="100"/>
      <c r="C73" s="94"/>
      <c r="D73" s="259">
        <v>2602.45</v>
      </c>
      <c r="E73" s="260">
        <v>54787.38</v>
      </c>
    </row>
    <row r="74" spans="1:5" ht="15.75">
      <c r="A74" s="258" t="s">
        <v>368</v>
      </c>
      <c r="B74" s="100"/>
      <c r="C74" s="94"/>
      <c r="D74" s="259">
        <v>174.48</v>
      </c>
      <c r="E74" s="260">
        <v>179.43</v>
      </c>
    </row>
    <row r="75" spans="1:5" ht="15.75">
      <c r="A75" s="258" t="s">
        <v>369</v>
      </c>
      <c r="B75" s="100"/>
      <c r="C75" s="94"/>
      <c r="D75" s="259">
        <v>1002.34</v>
      </c>
      <c r="E75" s="260">
        <v>756.6</v>
      </c>
    </row>
    <row r="76" spans="1:5" ht="16.5" thickBot="1">
      <c r="A76" s="261" t="s">
        <v>370</v>
      </c>
      <c r="B76" s="262"/>
      <c r="C76" s="263"/>
      <c r="D76" s="264">
        <v>28765</v>
      </c>
      <c r="E76" s="265">
        <v>29854</v>
      </c>
    </row>
    <row r="77" spans="1:5" ht="16.5" thickTop="1">
      <c r="A77" s="266"/>
      <c r="B77" s="267"/>
      <c r="C77" s="268"/>
      <c r="D77" s="269"/>
      <c r="E77" s="270"/>
    </row>
    <row r="78" spans="1:5" ht="15.75">
      <c r="A78" s="266"/>
      <c r="B78" s="267"/>
      <c r="C78" s="268"/>
      <c r="D78" s="269"/>
      <c r="E78" s="270"/>
    </row>
    <row r="79" spans="1:5" ht="15.75">
      <c r="A79" s="266"/>
      <c r="B79" s="267"/>
      <c r="C79" s="268"/>
      <c r="D79" s="269"/>
      <c r="E79" s="270"/>
    </row>
    <row r="80" spans="1:5" ht="15.75">
      <c r="A80" s="266"/>
      <c r="B80" s="267"/>
      <c r="C80" s="268"/>
      <c r="D80" s="269"/>
      <c r="E80" s="270"/>
    </row>
    <row r="82" spans="1:5" ht="15.75">
      <c r="A82" s="249"/>
      <c r="B82" s="251"/>
      <c r="C82" s="251"/>
      <c r="D82" s="252"/>
      <c r="E82" s="251"/>
    </row>
    <row r="83" spans="1:5" ht="15.75">
      <c r="A83" s="244" t="s">
        <v>360</v>
      </c>
      <c r="B83" s="244"/>
      <c r="C83" s="229"/>
      <c r="D83" s="243" t="s">
        <v>361</v>
      </c>
      <c r="E83" s="229"/>
    </row>
    <row r="84" spans="1:5" ht="15.75">
      <c r="A84" s="244" t="s">
        <v>362</v>
      </c>
      <c r="B84" s="244"/>
      <c r="C84" s="229"/>
      <c r="D84" s="243" t="s">
        <v>363</v>
      </c>
      <c r="E84" s="229"/>
    </row>
  </sheetData>
  <mergeCells count="4">
    <mergeCell ref="D1:E1"/>
    <mergeCell ref="D2:E2"/>
    <mergeCell ref="D3:E3"/>
    <mergeCell ref="A5:E5"/>
  </mergeCells>
  <printOptions/>
  <pageMargins left="0.5" right="0" top="1" bottom="0.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F7" sqref="F7:G7"/>
    </sheetView>
  </sheetViews>
  <sheetFormatPr defaultColWidth="9.00390625" defaultRowHeight="12.75"/>
  <cols>
    <col min="1" max="1" width="46.875" style="2" bestFit="1" customWidth="1"/>
    <col min="2" max="2" width="9.125" style="55" customWidth="1"/>
    <col min="3" max="3" width="9.125" style="2" customWidth="1"/>
    <col min="4" max="4" width="16.875" style="2" bestFit="1" customWidth="1"/>
    <col min="5" max="5" width="19.875" style="2" bestFit="1" customWidth="1"/>
    <col min="6" max="7" width="18.125" style="2" bestFit="1" customWidth="1"/>
    <col min="8" max="8" width="9.125" style="2" customWidth="1"/>
    <col min="9" max="9" width="16.875" style="2" bestFit="1" customWidth="1"/>
    <col min="10" max="10" width="13.75390625" style="2" bestFit="1" customWidth="1"/>
    <col min="11" max="16384" width="9.125" style="2" customWidth="1"/>
  </cols>
  <sheetData>
    <row r="1" spans="1:7" ht="15.75">
      <c r="A1" s="57" t="s">
        <v>0</v>
      </c>
      <c r="D1" s="283" t="s">
        <v>3</v>
      </c>
      <c r="E1" s="283"/>
      <c r="F1" s="283"/>
      <c r="G1" s="283"/>
    </row>
    <row r="2" spans="1:7" ht="15.75">
      <c r="A2" s="57" t="s">
        <v>1</v>
      </c>
      <c r="D2" s="283" t="s">
        <v>379</v>
      </c>
      <c r="E2" s="283"/>
      <c r="F2" s="283"/>
      <c r="G2" s="283"/>
    </row>
    <row r="3" spans="1:7" ht="15.75">
      <c r="A3" s="57" t="s">
        <v>2</v>
      </c>
      <c r="D3" s="283" t="s">
        <v>138</v>
      </c>
      <c r="E3" s="283"/>
      <c r="F3" s="283"/>
      <c r="G3" s="283"/>
    </row>
    <row r="5" spans="1:7" ht="15.75">
      <c r="A5" s="283" t="s">
        <v>139</v>
      </c>
      <c r="B5" s="283"/>
      <c r="C5" s="283"/>
      <c r="D5" s="283"/>
      <c r="E5" s="283"/>
      <c r="F5" s="283"/>
      <c r="G5" s="283"/>
    </row>
    <row r="6" spans="1:7" ht="15.75">
      <c r="A6" s="1"/>
      <c r="B6" s="56"/>
      <c r="C6" s="1"/>
      <c r="D6" s="3"/>
      <c r="E6" s="284" t="s">
        <v>5</v>
      </c>
      <c r="F6" s="284"/>
      <c r="G6" s="284"/>
    </row>
    <row r="7" spans="1:7" ht="32.25" customHeight="1">
      <c r="A7" s="287" t="s">
        <v>6</v>
      </c>
      <c r="B7" s="289" t="s">
        <v>141</v>
      </c>
      <c r="C7" s="289" t="s">
        <v>8</v>
      </c>
      <c r="D7" s="285" t="s">
        <v>381</v>
      </c>
      <c r="E7" s="286"/>
      <c r="F7" s="285" t="s">
        <v>388</v>
      </c>
      <c r="G7" s="286"/>
    </row>
    <row r="8" spans="1:7" ht="32.25" customHeight="1">
      <c r="A8" s="288"/>
      <c r="B8" s="290"/>
      <c r="C8" s="290"/>
      <c r="D8" s="51" t="s">
        <v>165</v>
      </c>
      <c r="E8" s="51" t="s">
        <v>142</v>
      </c>
      <c r="F8" s="51" t="s">
        <v>165</v>
      </c>
      <c r="G8" s="51" t="s">
        <v>142</v>
      </c>
    </row>
    <row r="9" spans="1:7" ht="15.75">
      <c r="A9" s="52">
        <v>1</v>
      </c>
      <c r="B9" s="53">
        <v>2</v>
      </c>
      <c r="C9" s="53">
        <v>3</v>
      </c>
      <c r="D9" s="54">
        <v>4</v>
      </c>
      <c r="E9" s="54">
        <v>5</v>
      </c>
      <c r="F9" s="54">
        <v>6</v>
      </c>
      <c r="G9" s="54">
        <v>7</v>
      </c>
    </row>
    <row r="10" spans="1:9" ht="17.25" customHeight="1">
      <c r="A10" s="88" t="s">
        <v>143</v>
      </c>
      <c r="B10" s="89" t="s">
        <v>144</v>
      </c>
      <c r="C10" s="90"/>
      <c r="D10" s="91">
        <v>55329035213</v>
      </c>
      <c r="E10" s="91">
        <v>45982917192</v>
      </c>
      <c r="F10" s="91">
        <v>202567622572</v>
      </c>
      <c r="G10" s="91">
        <v>156283085013</v>
      </c>
      <c r="I10" s="109"/>
    </row>
    <row r="11" spans="1:9" ht="15.75">
      <c r="A11" s="92" t="s">
        <v>145</v>
      </c>
      <c r="B11" s="93" t="s">
        <v>146</v>
      </c>
      <c r="C11" s="94"/>
      <c r="D11" s="95"/>
      <c r="E11" s="95"/>
      <c r="F11" s="95"/>
      <c r="G11" s="95"/>
      <c r="I11" s="109"/>
    </row>
    <row r="12" spans="1:9" ht="15" customHeight="1">
      <c r="A12" s="96" t="s">
        <v>147</v>
      </c>
      <c r="B12" s="97">
        <v>10</v>
      </c>
      <c r="C12" s="94"/>
      <c r="D12" s="98">
        <f>D10</f>
        <v>55329035213</v>
      </c>
      <c r="E12" s="98">
        <f>E10</f>
        <v>45982917192</v>
      </c>
      <c r="F12" s="98">
        <f>F10</f>
        <v>202567622572</v>
      </c>
      <c r="G12" s="98">
        <f>G10</f>
        <v>156283085013</v>
      </c>
      <c r="I12" s="109"/>
    </row>
    <row r="13" spans="1:9" ht="15.75" customHeight="1">
      <c r="A13" s="99" t="s">
        <v>148</v>
      </c>
      <c r="B13" s="100">
        <v>11</v>
      </c>
      <c r="C13" s="94"/>
      <c r="D13" s="95">
        <v>45392244917</v>
      </c>
      <c r="E13" s="95">
        <v>37783906032</v>
      </c>
      <c r="F13" s="95">
        <v>168051351342</v>
      </c>
      <c r="G13" s="95">
        <v>131977746368</v>
      </c>
      <c r="I13" s="109"/>
    </row>
    <row r="14" spans="1:9" ht="15.75" customHeight="1">
      <c r="A14" s="101" t="s">
        <v>149</v>
      </c>
      <c r="B14" s="97">
        <v>20</v>
      </c>
      <c r="C14" s="94"/>
      <c r="D14" s="98">
        <f>D12-D13</f>
        <v>9936790296</v>
      </c>
      <c r="E14" s="98">
        <f>E12-E13</f>
        <v>8199011160</v>
      </c>
      <c r="F14" s="98">
        <f>F12-F13</f>
        <v>34516271230</v>
      </c>
      <c r="G14" s="98">
        <f>G12-G13</f>
        <v>24305338645</v>
      </c>
      <c r="I14" s="109"/>
    </row>
    <row r="15" spans="1:9" ht="15.75">
      <c r="A15" s="99" t="s">
        <v>150</v>
      </c>
      <c r="B15" s="100">
        <v>21</v>
      </c>
      <c r="C15" s="94"/>
      <c r="D15" s="95">
        <v>2262019756</v>
      </c>
      <c r="E15" s="95">
        <v>4267208944</v>
      </c>
      <c r="F15" s="95">
        <v>9522147973</v>
      </c>
      <c r="G15" s="95">
        <v>13533327103</v>
      </c>
      <c r="I15" s="109"/>
    </row>
    <row r="16" spans="1:9" ht="15.75">
      <c r="A16" s="99" t="s">
        <v>151</v>
      </c>
      <c r="B16" s="100">
        <v>22</v>
      </c>
      <c r="C16" s="94"/>
      <c r="D16" s="95">
        <v>2068365357</v>
      </c>
      <c r="E16" s="95">
        <v>4852755252</v>
      </c>
      <c r="F16" s="95">
        <v>10628881556</v>
      </c>
      <c r="G16" s="95">
        <v>12429013062</v>
      </c>
      <c r="I16" s="109"/>
    </row>
    <row r="17" spans="1:9" ht="15.75">
      <c r="A17" s="102" t="s">
        <v>152</v>
      </c>
      <c r="B17" s="100">
        <v>23</v>
      </c>
      <c r="C17" s="94"/>
      <c r="D17" s="103"/>
      <c r="E17" s="103">
        <v>19350045</v>
      </c>
      <c r="F17" s="103">
        <v>250143470</v>
      </c>
      <c r="G17" s="103">
        <v>27623449</v>
      </c>
      <c r="I17" s="109"/>
    </row>
    <row r="18" spans="1:9" ht="15.75">
      <c r="A18" s="92" t="s">
        <v>153</v>
      </c>
      <c r="B18" s="100">
        <v>24</v>
      </c>
      <c r="C18" s="94"/>
      <c r="D18" s="95">
        <v>69124000</v>
      </c>
      <c r="E18" s="95">
        <v>65186500</v>
      </c>
      <c r="F18" s="95">
        <v>220180000</v>
      </c>
      <c r="G18" s="95">
        <v>168195600</v>
      </c>
      <c r="I18" s="109"/>
    </row>
    <row r="19" spans="1:9" ht="15.75">
      <c r="A19" s="92" t="s">
        <v>154</v>
      </c>
      <c r="B19" s="100">
        <v>25</v>
      </c>
      <c r="C19" s="94"/>
      <c r="D19" s="95">
        <v>9757878121</v>
      </c>
      <c r="E19" s="95">
        <v>6045127279</v>
      </c>
      <c r="F19" s="95">
        <v>25936161692</v>
      </c>
      <c r="G19" s="95">
        <v>17300195590</v>
      </c>
      <c r="I19" s="109"/>
    </row>
    <row r="20" spans="1:9" ht="15.75">
      <c r="A20" s="101" t="s">
        <v>155</v>
      </c>
      <c r="B20" s="97">
        <v>30</v>
      </c>
      <c r="C20" s="94"/>
      <c r="D20" s="98">
        <f>D14+D15-D16-D18-D19</f>
        <v>303442574</v>
      </c>
      <c r="E20" s="98">
        <f>E14+E15-E16-E18-E19</f>
        <v>1503151073</v>
      </c>
      <c r="F20" s="98">
        <f>F14+F15-F16-F18-F19</f>
        <v>7253195955</v>
      </c>
      <c r="G20" s="98">
        <f>G14+G15-G16-G18-G19</f>
        <v>7941261496</v>
      </c>
      <c r="I20" s="109"/>
    </row>
    <row r="21" spans="1:9" ht="15.75">
      <c r="A21" s="101" t="s">
        <v>156</v>
      </c>
      <c r="B21" s="100"/>
      <c r="C21" s="94"/>
      <c r="D21" s="95"/>
      <c r="E21" s="95"/>
      <c r="F21" s="95"/>
      <c r="G21" s="95"/>
      <c r="I21" s="109"/>
    </row>
    <row r="22" spans="1:9" ht="15.75">
      <c r="A22" s="92" t="s">
        <v>157</v>
      </c>
      <c r="B22" s="100">
        <v>31</v>
      </c>
      <c r="C22" s="94"/>
      <c r="D22" s="95">
        <v>296840621</v>
      </c>
      <c r="E22" s="95">
        <v>196197726</v>
      </c>
      <c r="F22" s="95">
        <v>296841773</v>
      </c>
      <c r="G22" s="95">
        <v>678821673</v>
      </c>
      <c r="I22" s="109"/>
    </row>
    <row r="23" spans="1:9" ht="15.75">
      <c r="A23" s="92" t="s">
        <v>158</v>
      </c>
      <c r="B23" s="100">
        <v>32</v>
      </c>
      <c r="C23" s="94"/>
      <c r="D23" s="95"/>
      <c r="E23" s="95"/>
      <c r="F23" s="95"/>
      <c r="G23" s="95">
        <v>375503980</v>
      </c>
      <c r="I23" s="109"/>
    </row>
    <row r="24" spans="1:9" ht="15.75">
      <c r="A24" s="96" t="s">
        <v>159</v>
      </c>
      <c r="B24" s="97">
        <v>40</v>
      </c>
      <c r="C24" s="94"/>
      <c r="D24" s="98">
        <f>D22-D23</f>
        <v>296840621</v>
      </c>
      <c r="E24" s="98">
        <f>E22-E23</f>
        <v>196197726</v>
      </c>
      <c r="F24" s="281">
        <v>296841773</v>
      </c>
      <c r="G24" s="98">
        <f>G22-G23</f>
        <v>303317693</v>
      </c>
      <c r="I24" s="109"/>
    </row>
    <row r="25" spans="1:9" ht="15.75">
      <c r="A25" s="96" t="s">
        <v>160</v>
      </c>
      <c r="B25" s="97">
        <v>50</v>
      </c>
      <c r="C25" s="94"/>
      <c r="D25" s="98">
        <f>D20+D22-D23</f>
        <v>600283195</v>
      </c>
      <c r="E25" s="98">
        <f>E20+E22-E23</f>
        <v>1699348799</v>
      </c>
      <c r="F25" s="98">
        <f>F20+F22-F23</f>
        <v>7550037728</v>
      </c>
      <c r="G25" s="98">
        <f>G20+G22-G23</f>
        <v>8244579189</v>
      </c>
      <c r="I25" s="109"/>
    </row>
    <row r="26" spans="1:9" ht="15.75">
      <c r="A26" s="104" t="s">
        <v>161</v>
      </c>
      <c r="B26" s="100">
        <v>51</v>
      </c>
      <c r="C26" s="94"/>
      <c r="D26" s="95">
        <v>150070799</v>
      </c>
      <c r="E26" s="95">
        <v>424837199</v>
      </c>
      <c r="F26" s="95">
        <f>ROUND(0.25*F25,0)</f>
        <v>1887509432</v>
      </c>
      <c r="G26" s="95">
        <v>2061144797</v>
      </c>
      <c r="I26" s="109"/>
    </row>
    <row r="27" spans="1:9" ht="15.75">
      <c r="A27" s="104" t="s">
        <v>162</v>
      </c>
      <c r="B27" s="100">
        <v>52</v>
      </c>
      <c r="C27" s="94"/>
      <c r="D27" s="95"/>
      <c r="E27" s="95"/>
      <c r="F27" s="95"/>
      <c r="G27" s="95"/>
      <c r="I27" s="109"/>
    </row>
    <row r="28" spans="1:9" ht="15.75">
      <c r="A28" s="96" t="s">
        <v>163</v>
      </c>
      <c r="B28" s="97">
        <v>60</v>
      </c>
      <c r="C28" s="94"/>
      <c r="D28" s="98">
        <f>D25-D26</f>
        <v>450212396</v>
      </c>
      <c r="E28" s="98">
        <f>E25-E26</f>
        <v>1274511600</v>
      </c>
      <c r="F28" s="98">
        <f>F25-F26</f>
        <v>5662528296</v>
      </c>
      <c r="G28" s="98">
        <f>G25-G26</f>
        <v>6183434392</v>
      </c>
      <c r="I28" s="274"/>
    </row>
    <row r="29" spans="1:7" ht="15.75">
      <c r="A29" s="105" t="s">
        <v>164</v>
      </c>
      <c r="B29" s="106"/>
      <c r="C29" s="107"/>
      <c r="D29" s="108"/>
      <c r="E29" s="108"/>
      <c r="F29" s="108"/>
      <c r="G29" s="108"/>
    </row>
    <row r="32" ht="16.5" thickBot="1">
      <c r="A32" s="250"/>
    </row>
    <row r="33" spans="1:5" ht="15.75">
      <c r="A33" s="247" t="s">
        <v>360</v>
      </c>
      <c r="B33" s="244"/>
      <c r="C33" s="229"/>
      <c r="E33" s="248" t="s">
        <v>361</v>
      </c>
    </row>
    <row r="34" spans="1:5" ht="15.75">
      <c r="A34" s="247" t="s">
        <v>362</v>
      </c>
      <c r="B34" s="244"/>
      <c r="C34" s="229"/>
      <c r="E34" s="243" t="s">
        <v>363</v>
      </c>
    </row>
  </sheetData>
  <mergeCells count="10">
    <mergeCell ref="F7:G7"/>
    <mergeCell ref="A7:A8"/>
    <mergeCell ref="B7:B8"/>
    <mergeCell ref="C7:C8"/>
    <mergeCell ref="D7:E7"/>
    <mergeCell ref="E6:G6"/>
    <mergeCell ref="D1:G1"/>
    <mergeCell ref="D2:G2"/>
    <mergeCell ref="D3:G3"/>
    <mergeCell ref="A5:G5"/>
  </mergeCells>
  <printOptions/>
  <pageMargins left="0.5" right="0.25" top="0" bottom="0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1">
      <selection activeCell="J182" sqref="J182"/>
    </sheetView>
  </sheetViews>
  <sheetFormatPr defaultColWidth="9.00390625" defaultRowHeight="12.75"/>
  <cols>
    <col min="1" max="1" width="5.75390625" style="0" customWidth="1"/>
    <col min="2" max="2" width="5.00390625" style="0" customWidth="1"/>
    <col min="4" max="4" width="10.75390625" style="0" customWidth="1"/>
    <col min="5" max="5" width="16.375" style="0" customWidth="1"/>
    <col min="6" max="6" width="0.2421875" style="0" customWidth="1"/>
    <col min="7" max="7" width="15.375" style="0" customWidth="1"/>
    <col min="8" max="8" width="0.6171875" style="0" customWidth="1"/>
    <col min="9" max="9" width="18.75390625" style="0" customWidth="1"/>
    <col min="10" max="10" width="0.6171875" style="0" customWidth="1"/>
    <col min="11" max="11" width="18.375" style="0" customWidth="1"/>
    <col min="13" max="13" width="18.25390625" style="0" customWidth="1"/>
    <col min="14" max="14" width="15.00390625" style="0" bestFit="1" customWidth="1"/>
  </cols>
  <sheetData>
    <row r="1" spans="1:11" ht="18">
      <c r="A1" s="291" t="s">
        <v>228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4.25">
      <c r="A2" s="110"/>
      <c r="B2" s="110"/>
      <c r="C2" s="111"/>
      <c r="D2" s="111"/>
      <c r="E2" s="112"/>
      <c r="F2" s="111"/>
      <c r="G2" s="112"/>
      <c r="H2" s="111"/>
      <c r="I2" s="112"/>
      <c r="J2" s="111"/>
      <c r="K2" s="112"/>
    </row>
    <row r="3" spans="1:11" ht="15.75">
      <c r="A3" s="113" t="s">
        <v>229</v>
      </c>
      <c r="B3" s="114"/>
      <c r="C3" s="292" t="s">
        <v>230</v>
      </c>
      <c r="D3" s="293"/>
      <c r="E3" s="293"/>
      <c r="F3" s="293"/>
      <c r="G3" s="293"/>
      <c r="H3" s="293"/>
      <c r="I3" s="293"/>
      <c r="J3" s="293"/>
      <c r="K3" s="293"/>
    </row>
    <row r="4" spans="1:11" ht="14.25">
      <c r="A4" s="115"/>
      <c r="B4" s="116"/>
      <c r="C4" s="116"/>
      <c r="D4" s="117"/>
      <c r="E4" s="118"/>
      <c r="F4" s="117"/>
      <c r="G4" s="118"/>
      <c r="H4" s="117"/>
      <c r="I4" s="118"/>
      <c r="J4" s="117"/>
      <c r="K4" s="119" t="s">
        <v>231</v>
      </c>
    </row>
    <row r="5" spans="1:11" ht="14.25">
      <c r="A5" s="120" t="s">
        <v>16</v>
      </c>
      <c r="B5" s="116"/>
      <c r="C5" s="116" t="s">
        <v>232</v>
      </c>
      <c r="D5" s="117"/>
      <c r="E5" s="118"/>
      <c r="F5" s="117"/>
      <c r="G5" s="118"/>
      <c r="H5" s="117"/>
      <c r="I5" s="121" t="s">
        <v>380</v>
      </c>
      <c r="J5" s="122"/>
      <c r="K5" s="121">
        <v>40544</v>
      </c>
    </row>
    <row r="6" spans="1:11" ht="14.25">
      <c r="A6" s="123"/>
      <c r="B6" s="124"/>
      <c r="C6" s="117" t="s">
        <v>233</v>
      </c>
      <c r="D6" s="117"/>
      <c r="E6" s="118"/>
      <c r="F6" s="117"/>
      <c r="G6" s="118"/>
      <c r="H6" s="117"/>
      <c r="I6" s="125">
        <v>689497783</v>
      </c>
      <c r="J6" s="126"/>
      <c r="K6" s="125">
        <v>117509569</v>
      </c>
    </row>
    <row r="7" spans="1:11" ht="14.25">
      <c r="A7" s="123"/>
      <c r="B7" s="124"/>
      <c r="C7" s="117" t="s">
        <v>234</v>
      </c>
      <c r="D7" s="117"/>
      <c r="E7" s="118"/>
      <c r="F7" s="117"/>
      <c r="G7" s="118"/>
      <c r="H7" s="117"/>
      <c r="I7" s="118">
        <v>9015202713</v>
      </c>
      <c r="J7" s="127"/>
      <c r="K7" s="118">
        <f>K8+K9</f>
        <v>23162869626</v>
      </c>
    </row>
    <row r="8" spans="1:11" ht="14.25">
      <c r="A8" s="123"/>
      <c r="B8" s="124"/>
      <c r="C8" s="128" t="s">
        <v>235</v>
      </c>
      <c r="D8" s="129"/>
      <c r="E8" s="119"/>
      <c r="F8" s="129"/>
      <c r="G8" s="119"/>
      <c r="H8" s="129"/>
      <c r="I8" s="130">
        <v>4309060054</v>
      </c>
      <c r="J8" s="131"/>
      <c r="K8" s="130">
        <v>15815381700</v>
      </c>
    </row>
    <row r="9" spans="1:11" ht="14.25">
      <c r="A9" s="123"/>
      <c r="B9" s="124"/>
      <c r="C9" s="128" t="s">
        <v>236</v>
      </c>
      <c r="D9" s="129"/>
      <c r="E9" s="119"/>
      <c r="F9" s="129"/>
      <c r="G9" s="119"/>
      <c r="H9" s="129"/>
      <c r="I9" s="130">
        <v>4706142659</v>
      </c>
      <c r="J9" s="131"/>
      <c r="K9" s="130">
        <f>7178639600+168848326</f>
        <v>7347487926</v>
      </c>
    </row>
    <row r="10" spans="1:11" ht="14.25">
      <c r="A10" s="123"/>
      <c r="B10" s="124"/>
      <c r="C10" s="117" t="s">
        <v>237</v>
      </c>
      <c r="D10" s="117"/>
      <c r="E10" s="118"/>
      <c r="F10" s="117"/>
      <c r="G10" s="118"/>
      <c r="H10" s="117"/>
      <c r="I10" s="282"/>
      <c r="J10" s="126"/>
      <c r="K10" s="125">
        <v>28000000000</v>
      </c>
    </row>
    <row r="11" spans="1:11" ht="14.25">
      <c r="A11" s="123"/>
      <c r="B11" s="124"/>
      <c r="C11" s="117" t="s">
        <v>382</v>
      </c>
      <c r="D11" s="117"/>
      <c r="E11" s="118"/>
      <c r="F11" s="117"/>
      <c r="G11" s="118"/>
      <c r="H11" s="117"/>
      <c r="I11" s="125">
        <v>119658230</v>
      </c>
      <c r="J11" s="126"/>
      <c r="K11" s="125"/>
    </row>
    <row r="12" spans="1:11" ht="15" thickBot="1">
      <c r="A12" s="120"/>
      <c r="B12" s="116"/>
      <c r="C12" s="116" t="s">
        <v>238</v>
      </c>
      <c r="D12" s="117"/>
      <c r="E12" s="118"/>
      <c r="F12" s="117"/>
      <c r="G12" s="118"/>
      <c r="H12" s="117"/>
      <c r="I12" s="132">
        <f>I6+I7+I11</f>
        <v>9824358726</v>
      </c>
      <c r="J12" s="127"/>
      <c r="K12" s="132">
        <f>K6+K7+K10</f>
        <v>51280379195</v>
      </c>
    </row>
    <row r="13" spans="1:11" ht="15" thickTop="1">
      <c r="A13" s="120"/>
      <c r="B13" s="116"/>
      <c r="C13" s="116"/>
      <c r="D13" s="117"/>
      <c r="E13" s="118"/>
      <c r="F13" s="117"/>
      <c r="G13" s="118"/>
      <c r="H13" s="117"/>
      <c r="I13" s="133"/>
      <c r="J13" s="127"/>
      <c r="K13" s="133"/>
    </row>
    <row r="14" spans="1:11" ht="14.25">
      <c r="A14" s="120" t="s">
        <v>28</v>
      </c>
      <c r="B14" s="134"/>
      <c r="C14" s="135" t="s">
        <v>239</v>
      </c>
      <c r="D14" s="136"/>
      <c r="E14" s="137"/>
      <c r="F14" s="136"/>
      <c r="G14" s="137"/>
      <c r="H14" s="136"/>
      <c r="I14" s="121" t="s">
        <v>380</v>
      </c>
      <c r="J14" s="138"/>
      <c r="K14" s="121">
        <v>40544</v>
      </c>
    </row>
    <row r="15" spans="1:11" ht="14.25">
      <c r="A15" s="120" t="s">
        <v>240</v>
      </c>
      <c r="B15" s="134"/>
      <c r="C15" s="139" t="s">
        <v>241</v>
      </c>
      <c r="D15" s="124"/>
      <c r="E15" s="140"/>
      <c r="F15" s="124"/>
      <c r="G15" s="140"/>
      <c r="H15" s="124"/>
      <c r="I15" s="118">
        <v>14405516</v>
      </c>
      <c r="J15" s="118"/>
      <c r="K15" s="118">
        <v>14405516</v>
      </c>
    </row>
    <row r="16" spans="1:11" ht="14.25">
      <c r="A16" s="120" t="s">
        <v>240</v>
      </c>
      <c r="B16" s="134"/>
      <c r="C16" s="139" t="s">
        <v>242</v>
      </c>
      <c r="D16" s="124"/>
      <c r="E16" s="140"/>
      <c r="F16" s="124"/>
      <c r="G16" s="140"/>
      <c r="H16" s="124"/>
      <c r="I16" s="141"/>
      <c r="J16" s="118"/>
      <c r="K16" s="141"/>
    </row>
    <row r="17" spans="1:11" ht="14.25">
      <c r="A17" s="120" t="s">
        <v>240</v>
      </c>
      <c r="B17" s="134"/>
      <c r="C17" s="142" t="s">
        <v>243</v>
      </c>
      <c r="D17" s="124"/>
      <c r="E17" s="140"/>
      <c r="F17" s="124"/>
      <c r="G17" s="140"/>
      <c r="H17" s="124"/>
      <c r="I17" s="118">
        <v>10009002</v>
      </c>
      <c r="J17" s="118"/>
      <c r="K17" s="118">
        <v>24502319</v>
      </c>
    </row>
    <row r="18" spans="1:11" ht="15" thickBot="1">
      <c r="A18" s="143"/>
      <c r="B18" s="135"/>
      <c r="C18" s="135" t="s">
        <v>244</v>
      </c>
      <c r="D18" s="135"/>
      <c r="E18" s="144"/>
      <c r="F18" s="135"/>
      <c r="G18" s="144"/>
      <c r="H18" s="135"/>
      <c r="I18" s="145">
        <f>SUM(I15:I17)</f>
        <v>24414518</v>
      </c>
      <c r="J18" s="144"/>
      <c r="K18" s="145">
        <f>SUM(K15:K17)</f>
        <v>38907835</v>
      </c>
    </row>
    <row r="19" spans="1:11" ht="15" thickTop="1">
      <c r="A19" s="146"/>
      <c r="B19" s="134"/>
      <c r="C19" s="134"/>
      <c r="D19" s="124"/>
      <c r="E19" s="140"/>
      <c r="F19" s="124"/>
      <c r="G19" s="140"/>
      <c r="H19" s="124"/>
      <c r="I19" s="118"/>
      <c r="J19" s="118"/>
      <c r="K19" s="118"/>
    </row>
    <row r="20" spans="1:11" ht="14.25">
      <c r="A20" s="120" t="s">
        <v>35</v>
      </c>
      <c r="B20" s="116"/>
      <c r="C20" s="116" t="s">
        <v>245</v>
      </c>
      <c r="D20" s="117"/>
      <c r="E20" s="118"/>
      <c r="F20" s="117"/>
      <c r="G20" s="118"/>
      <c r="H20" s="117"/>
      <c r="I20" s="121" t="s">
        <v>380</v>
      </c>
      <c r="J20" s="138"/>
      <c r="K20" s="121">
        <v>40544</v>
      </c>
    </row>
    <row r="21" spans="1:11" ht="14.25">
      <c r="A21" s="147" t="s">
        <v>246</v>
      </c>
      <c r="B21" s="117"/>
      <c r="C21" s="117" t="s">
        <v>247</v>
      </c>
      <c r="D21" s="117"/>
      <c r="E21" s="118"/>
      <c r="F21" s="117"/>
      <c r="G21" s="118"/>
      <c r="H21" s="117"/>
      <c r="I21" s="118">
        <v>2505465583</v>
      </c>
      <c r="J21" s="118"/>
      <c r="K21" s="118">
        <v>6591926487</v>
      </c>
    </row>
    <row r="22" spans="1:11" ht="14.25">
      <c r="A22" s="147" t="s">
        <v>246</v>
      </c>
      <c r="B22" s="117"/>
      <c r="C22" s="117" t="s">
        <v>248</v>
      </c>
      <c r="D22" s="117"/>
      <c r="E22" s="118"/>
      <c r="F22" s="117"/>
      <c r="G22" s="118"/>
      <c r="H22" s="117"/>
      <c r="I22" s="118">
        <v>11748465962</v>
      </c>
      <c r="J22" s="118"/>
      <c r="K22" s="118">
        <f>7158634079+9438000+1937188287</f>
        <v>9105260366</v>
      </c>
    </row>
    <row r="23" spans="1:11" ht="14.25">
      <c r="A23" s="147" t="s">
        <v>246</v>
      </c>
      <c r="B23" s="117"/>
      <c r="C23" s="117" t="s">
        <v>249</v>
      </c>
      <c r="D23" s="117"/>
      <c r="E23" s="118"/>
      <c r="F23" s="117"/>
      <c r="G23" s="118"/>
      <c r="H23" s="117"/>
      <c r="I23" s="118">
        <v>-42229380</v>
      </c>
      <c r="J23" s="118"/>
      <c r="K23" s="118">
        <v>-42229380</v>
      </c>
    </row>
    <row r="24" spans="1:11" ht="15" thickBot="1">
      <c r="A24" s="120"/>
      <c r="B24" s="116"/>
      <c r="C24" s="116" t="s">
        <v>238</v>
      </c>
      <c r="D24" s="117"/>
      <c r="E24" s="118"/>
      <c r="F24" s="117"/>
      <c r="G24" s="118"/>
      <c r="H24" s="117"/>
      <c r="I24" s="132">
        <f>SUM(I21:I23)</f>
        <v>14211702165</v>
      </c>
      <c r="J24" s="118"/>
      <c r="K24" s="132">
        <f>SUM(K21:K23)</f>
        <v>15654957473</v>
      </c>
    </row>
    <row r="25" spans="1:11" ht="15" thickTop="1">
      <c r="A25" s="146"/>
      <c r="B25" s="134"/>
      <c r="C25" s="134"/>
      <c r="D25" s="124"/>
      <c r="E25" s="140"/>
      <c r="F25" s="124"/>
      <c r="G25" s="140"/>
      <c r="H25" s="124"/>
      <c r="I25" s="118"/>
      <c r="J25" s="118"/>
      <c r="K25" s="118"/>
    </row>
    <row r="26" spans="1:11" ht="14.25">
      <c r="A26" s="120" t="s">
        <v>46</v>
      </c>
      <c r="B26" s="116"/>
      <c r="C26" s="116" t="s">
        <v>250</v>
      </c>
      <c r="D26" s="117"/>
      <c r="E26" s="118"/>
      <c r="F26" s="117"/>
      <c r="G26" s="118"/>
      <c r="H26" s="117"/>
      <c r="I26" s="121" t="s">
        <v>380</v>
      </c>
      <c r="J26" s="138"/>
      <c r="K26" s="121">
        <v>40544</v>
      </c>
    </row>
    <row r="27" spans="1:11" ht="14.25">
      <c r="A27" s="120"/>
      <c r="B27" s="116"/>
      <c r="C27" s="117" t="s">
        <v>371</v>
      </c>
      <c r="D27" s="117"/>
      <c r="E27" s="118"/>
      <c r="F27" s="117"/>
      <c r="G27" s="118"/>
      <c r="H27" s="117"/>
      <c r="I27" s="241"/>
      <c r="J27" s="138"/>
      <c r="K27" s="197"/>
    </row>
    <row r="28" spans="1:11" ht="14.25">
      <c r="A28" s="147"/>
      <c r="B28" s="117"/>
      <c r="C28" s="148" t="s">
        <v>251</v>
      </c>
      <c r="D28" s="149"/>
      <c r="E28" s="150"/>
      <c r="F28" s="149"/>
      <c r="G28" s="150"/>
      <c r="H28" s="149"/>
      <c r="I28" s="118">
        <v>30142895</v>
      </c>
      <c r="J28" s="118"/>
      <c r="K28" s="118">
        <v>30142895</v>
      </c>
    </row>
    <row r="29" spans="1:11" ht="14.25">
      <c r="A29" s="147"/>
      <c r="B29" s="117"/>
      <c r="C29" s="148" t="s">
        <v>252</v>
      </c>
      <c r="D29" s="149"/>
      <c r="E29" s="150"/>
      <c r="F29" s="149"/>
      <c r="G29" s="150"/>
      <c r="H29" s="149"/>
      <c r="I29" s="141">
        <v>177593801</v>
      </c>
      <c r="J29" s="118"/>
      <c r="K29" s="141">
        <v>232742633</v>
      </c>
    </row>
    <row r="30" spans="1:11" ht="15" thickBot="1">
      <c r="A30" s="120"/>
      <c r="B30" s="116"/>
      <c r="C30" s="116" t="s">
        <v>238</v>
      </c>
      <c r="D30" s="117"/>
      <c r="E30" s="118"/>
      <c r="F30" s="117"/>
      <c r="G30" s="118"/>
      <c r="H30" s="117"/>
      <c r="I30" s="132">
        <f>SUM(I27:I29)</f>
        <v>207736696</v>
      </c>
      <c r="J30" s="118"/>
      <c r="K30" s="132">
        <f>SUM(K28:K29)</f>
        <v>262885528</v>
      </c>
    </row>
    <row r="31" spans="1:11" ht="15" thickTop="1">
      <c r="A31" s="120"/>
      <c r="B31" s="116"/>
      <c r="C31" s="116"/>
      <c r="D31" s="117"/>
      <c r="E31" s="118"/>
      <c r="F31" s="117"/>
      <c r="G31" s="118"/>
      <c r="H31" s="117"/>
      <c r="I31" s="133"/>
      <c r="J31" s="118"/>
      <c r="K31" s="133"/>
    </row>
    <row r="32" spans="1:11" ht="14.25">
      <c r="A32" s="151" t="s">
        <v>57</v>
      </c>
      <c r="B32" s="152"/>
      <c r="C32" s="152" t="s">
        <v>253</v>
      </c>
      <c r="D32" s="142"/>
      <c r="E32" s="141"/>
      <c r="F32" s="142"/>
      <c r="G32" s="141"/>
      <c r="H32" s="142"/>
      <c r="I32" s="141"/>
      <c r="J32" s="141"/>
      <c r="K32" s="141"/>
    </row>
    <row r="33" spans="1:11" ht="14.25">
      <c r="A33" s="151"/>
      <c r="B33" s="152"/>
      <c r="C33" s="152"/>
      <c r="D33" s="142"/>
      <c r="E33" s="141"/>
      <c r="F33" s="142"/>
      <c r="G33" s="141"/>
      <c r="H33" s="142"/>
      <c r="I33" s="141"/>
      <c r="J33" s="141"/>
      <c r="K33" s="141"/>
    </row>
    <row r="34" spans="1:11" ht="14.25">
      <c r="A34" s="153"/>
      <c r="B34" s="152"/>
      <c r="C34" s="154" t="s">
        <v>254</v>
      </c>
      <c r="D34" s="142"/>
      <c r="E34" s="155" t="s">
        <v>255</v>
      </c>
      <c r="F34" s="142"/>
      <c r="G34" s="155" t="s">
        <v>256</v>
      </c>
      <c r="H34" s="142"/>
      <c r="I34" s="155" t="s">
        <v>257</v>
      </c>
      <c r="J34" s="155"/>
      <c r="K34" s="155" t="s">
        <v>258</v>
      </c>
    </row>
    <row r="35" spans="1:11" ht="14.25">
      <c r="A35" s="153"/>
      <c r="B35" s="152"/>
      <c r="C35" s="156"/>
      <c r="D35" s="142"/>
      <c r="E35" s="157" t="s">
        <v>259</v>
      </c>
      <c r="F35" s="142"/>
      <c r="G35" s="158" t="s">
        <v>260</v>
      </c>
      <c r="H35" s="142"/>
      <c r="I35" s="158" t="s">
        <v>261</v>
      </c>
      <c r="J35" s="159"/>
      <c r="K35" s="158"/>
    </row>
    <row r="36" spans="1:11" ht="14.25">
      <c r="A36" s="153"/>
      <c r="B36" s="152"/>
      <c r="C36" s="152" t="s">
        <v>262</v>
      </c>
      <c r="D36" s="142"/>
      <c r="E36" s="141"/>
      <c r="F36" s="142"/>
      <c r="G36" s="141"/>
      <c r="H36" s="142"/>
      <c r="I36" s="141"/>
      <c r="J36" s="141"/>
      <c r="K36" s="141"/>
    </row>
    <row r="37" spans="1:11" ht="14.25">
      <c r="A37" s="153"/>
      <c r="B37" s="152"/>
      <c r="C37" s="152" t="s">
        <v>263</v>
      </c>
      <c r="D37" s="152"/>
      <c r="E37" s="160">
        <v>11986595935</v>
      </c>
      <c r="F37" s="152"/>
      <c r="G37" s="160">
        <v>3333119016</v>
      </c>
      <c r="H37" s="152"/>
      <c r="I37" s="161">
        <v>5341581196</v>
      </c>
      <c r="J37" s="161"/>
      <c r="K37" s="160">
        <f>E37+G37+I37</f>
        <v>20661296147</v>
      </c>
    </row>
    <row r="38" spans="1:11" ht="14.25">
      <c r="A38" s="162"/>
      <c r="B38" s="142"/>
      <c r="C38" s="142" t="s">
        <v>264</v>
      </c>
      <c r="D38" s="142"/>
      <c r="E38" s="163"/>
      <c r="F38" s="142"/>
      <c r="G38" s="163">
        <v>1182259571</v>
      </c>
      <c r="H38" s="142"/>
      <c r="I38" s="141">
        <v>744011272</v>
      </c>
      <c r="J38" s="141"/>
      <c r="K38" s="141">
        <f>SUM(E38:I38)</f>
        <v>1926270843</v>
      </c>
    </row>
    <row r="39" spans="1:11" ht="14.25">
      <c r="A39" s="164"/>
      <c r="B39" s="165"/>
      <c r="C39" s="142" t="s">
        <v>265</v>
      </c>
      <c r="D39" s="165"/>
      <c r="E39" s="166"/>
      <c r="F39" s="165"/>
      <c r="G39" s="163">
        <f>G38</f>
        <v>1182259571</v>
      </c>
      <c r="H39" s="165"/>
      <c r="I39" s="141">
        <v>744011272</v>
      </c>
      <c r="J39" s="167"/>
      <c r="K39" s="141">
        <f>SUM(E39:I39)</f>
        <v>1926270843</v>
      </c>
    </row>
    <row r="40" spans="1:11" ht="14.25">
      <c r="A40" s="162"/>
      <c r="B40" s="142"/>
      <c r="C40" s="142" t="s">
        <v>266</v>
      </c>
      <c r="D40" s="142"/>
      <c r="E40" s="163">
        <v>76938948</v>
      </c>
      <c r="F40" s="142"/>
      <c r="G40" s="163">
        <v>873060134</v>
      </c>
      <c r="H40" s="142"/>
      <c r="I40" s="141"/>
      <c r="J40" s="141"/>
      <c r="K40" s="141">
        <f>E40+G40+I40</f>
        <v>949999082</v>
      </c>
    </row>
    <row r="41" spans="1:11" ht="14.25">
      <c r="A41" s="153"/>
      <c r="B41" s="152"/>
      <c r="C41" s="152" t="s">
        <v>267</v>
      </c>
      <c r="D41" s="152"/>
      <c r="E41" s="168">
        <f>+E37+E38-E40</f>
        <v>11909656987</v>
      </c>
      <c r="F41" s="152"/>
      <c r="G41" s="168">
        <f>G37+G38-G40</f>
        <v>3642318453</v>
      </c>
      <c r="H41" s="152"/>
      <c r="I41" s="168">
        <f>I37+I38-I40</f>
        <v>6085592468</v>
      </c>
      <c r="J41" s="161"/>
      <c r="K41" s="168">
        <f>K37+K38-K40</f>
        <v>21637567908</v>
      </c>
    </row>
    <row r="42" spans="1:11" ht="14.25">
      <c r="A42" s="153"/>
      <c r="B42" s="152"/>
      <c r="C42" s="152"/>
      <c r="D42" s="152"/>
      <c r="E42" s="160"/>
      <c r="F42" s="152"/>
      <c r="G42" s="160"/>
      <c r="H42" s="152"/>
      <c r="I42" s="160"/>
      <c r="J42" s="161"/>
      <c r="K42" s="160"/>
    </row>
    <row r="43" spans="1:11" ht="14.25">
      <c r="A43" s="153"/>
      <c r="B43" s="152"/>
      <c r="C43" s="152"/>
      <c r="D43" s="152"/>
      <c r="E43" s="160"/>
      <c r="F43" s="152"/>
      <c r="G43" s="160"/>
      <c r="H43" s="152"/>
      <c r="I43" s="160"/>
      <c r="J43" s="161"/>
      <c r="K43" s="160"/>
    </row>
    <row r="44" spans="1:11" ht="14.25">
      <c r="A44" s="153"/>
      <c r="B44" s="152"/>
      <c r="C44" s="152" t="s">
        <v>268</v>
      </c>
      <c r="D44" s="142"/>
      <c r="E44" s="141"/>
      <c r="F44" s="169"/>
      <c r="G44" s="141"/>
      <c r="H44" s="142"/>
      <c r="I44" s="141"/>
      <c r="J44" s="141"/>
      <c r="K44" s="141"/>
    </row>
    <row r="45" spans="1:11" ht="14.25">
      <c r="A45" s="153"/>
      <c r="B45" s="152"/>
      <c r="C45" s="152" t="s">
        <v>263</v>
      </c>
      <c r="D45" s="152"/>
      <c r="E45" s="160">
        <v>4230545131</v>
      </c>
      <c r="F45" s="152"/>
      <c r="G45" s="160">
        <v>1641319061</v>
      </c>
      <c r="H45" s="152"/>
      <c r="I45" s="160">
        <v>4637416915</v>
      </c>
      <c r="J45" s="161"/>
      <c r="K45" s="160">
        <f>E45+G45+I45</f>
        <v>10509281107</v>
      </c>
    </row>
    <row r="46" spans="1:11" ht="14.25">
      <c r="A46" s="162"/>
      <c r="B46" s="142"/>
      <c r="C46" s="142" t="s">
        <v>264</v>
      </c>
      <c r="D46" s="142"/>
      <c r="E46" s="163">
        <v>453758096</v>
      </c>
      <c r="F46" s="142"/>
      <c r="G46" s="163">
        <v>240774072</v>
      </c>
      <c r="H46" s="142"/>
      <c r="I46" s="163">
        <v>238650854</v>
      </c>
      <c r="J46" s="141"/>
      <c r="K46" s="141">
        <f>SUM(E46:I46)</f>
        <v>933183022</v>
      </c>
    </row>
    <row r="47" spans="1:11" ht="14.25">
      <c r="A47" s="164"/>
      <c r="B47" s="165"/>
      <c r="C47" s="165" t="s">
        <v>269</v>
      </c>
      <c r="D47" s="165"/>
      <c r="E47" s="166">
        <v>453756096</v>
      </c>
      <c r="F47" s="165"/>
      <c r="G47" s="166">
        <v>240774072</v>
      </c>
      <c r="H47" s="165"/>
      <c r="I47" s="167">
        <v>238650854</v>
      </c>
      <c r="J47" s="167"/>
      <c r="K47" s="167">
        <f>SUM(E47:I47)</f>
        <v>933181022</v>
      </c>
    </row>
    <row r="48" spans="1:11" ht="14.25">
      <c r="A48" s="162"/>
      <c r="B48" s="142"/>
      <c r="C48" s="142" t="s">
        <v>266</v>
      </c>
      <c r="D48" s="142"/>
      <c r="E48" s="163"/>
      <c r="F48" s="142"/>
      <c r="G48" s="163">
        <v>873060134</v>
      </c>
      <c r="H48" s="142"/>
      <c r="I48" s="141"/>
      <c r="J48" s="141"/>
      <c r="K48" s="141">
        <f>E48+G48+I48</f>
        <v>873060134</v>
      </c>
    </row>
    <row r="49" spans="1:11" ht="14.25">
      <c r="A49" s="153"/>
      <c r="B49" s="152"/>
      <c r="C49" s="152" t="s">
        <v>267</v>
      </c>
      <c r="D49" s="152"/>
      <c r="E49" s="168">
        <f>+E45+E46-E48</f>
        <v>4684303227</v>
      </c>
      <c r="F49" s="152"/>
      <c r="G49" s="168">
        <f>+G45+G46-G48</f>
        <v>1009032999</v>
      </c>
      <c r="H49" s="152"/>
      <c r="I49" s="168">
        <f>+I45+I46-I48</f>
        <v>4876067769</v>
      </c>
      <c r="J49" s="161"/>
      <c r="K49" s="168">
        <f>+K45+K46-K48</f>
        <v>10569403995</v>
      </c>
    </row>
    <row r="50" spans="1:11" ht="14.25">
      <c r="A50" s="153"/>
      <c r="B50" s="152"/>
      <c r="C50" s="142"/>
      <c r="D50" s="142"/>
      <c r="E50" s="141"/>
      <c r="F50" s="142"/>
      <c r="G50" s="141"/>
      <c r="H50" s="142"/>
      <c r="I50" s="141"/>
      <c r="J50" s="141"/>
      <c r="K50" s="170"/>
    </row>
    <row r="51" spans="1:11" ht="14.25">
      <c r="A51" s="153"/>
      <c r="B51" s="152"/>
      <c r="C51" s="152" t="s">
        <v>270</v>
      </c>
      <c r="D51" s="142"/>
      <c r="E51" s="141"/>
      <c r="F51" s="142"/>
      <c r="G51" s="141"/>
      <c r="H51" s="142"/>
      <c r="I51" s="141"/>
      <c r="J51" s="141"/>
      <c r="K51" s="141"/>
    </row>
    <row r="52" spans="1:11" ht="14.25">
      <c r="A52" s="153"/>
      <c r="B52" s="152"/>
      <c r="C52" s="152" t="s">
        <v>359</v>
      </c>
      <c r="D52" s="152"/>
      <c r="E52" s="168">
        <v>7602375951</v>
      </c>
      <c r="F52" s="152"/>
      <c r="G52" s="168">
        <v>1616754124</v>
      </c>
      <c r="H52" s="152"/>
      <c r="I52" s="168">
        <v>665808611</v>
      </c>
      <c r="J52" s="161"/>
      <c r="K52" s="168">
        <v>9884938686</v>
      </c>
    </row>
    <row r="53" spans="1:11" ht="14.25">
      <c r="A53" s="153"/>
      <c r="B53" s="152"/>
      <c r="C53" s="152" t="s">
        <v>372</v>
      </c>
      <c r="D53" s="152"/>
      <c r="E53" s="168">
        <f>+E41-E49</f>
        <v>7225353760</v>
      </c>
      <c r="F53" s="152"/>
      <c r="G53" s="168">
        <f>+G41-G49</f>
        <v>2633285454</v>
      </c>
      <c r="H53" s="152"/>
      <c r="I53" s="168">
        <f>+I41-I49</f>
        <v>1209524699</v>
      </c>
      <c r="J53" s="161"/>
      <c r="K53" s="168">
        <f>SUM(E53:I53)</f>
        <v>11068163913</v>
      </c>
    </row>
    <row r="54" spans="1:11" ht="14.25">
      <c r="A54" s="153"/>
      <c r="B54" s="152"/>
      <c r="C54" s="152"/>
      <c r="D54" s="142"/>
      <c r="E54" s="160"/>
      <c r="F54" s="142"/>
      <c r="G54" s="163"/>
      <c r="H54" s="171"/>
      <c r="I54" s="141"/>
      <c r="J54" s="141"/>
      <c r="K54" s="141"/>
    </row>
    <row r="55" spans="1:11" ht="15.75">
      <c r="A55" s="153" t="s">
        <v>64</v>
      </c>
      <c r="B55" s="152"/>
      <c r="C55" s="172" t="s">
        <v>271</v>
      </c>
      <c r="D55" s="152"/>
      <c r="E55" s="160"/>
      <c r="F55" s="152"/>
      <c r="G55" s="160"/>
      <c r="H55" s="154"/>
      <c r="I55" s="173"/>
      <c r="J55" s="174"/>
      <c r="K55" s="173"/>
    </row>
    <row r="56" spans="1:11" ht="14.25">
      <c r="A56" s="153"/>
      <c r="B56" s="152"/>
      <c r="C56" s="154" t="s">
        <v>254</v>
      </c>
      <c r="D56" s="142"/>
      <c r="E56" s="159"/>
      <c r="F56" s="171"/>
      <c r="G56" s="159"/>
      <c r="H56" s="142"/>
      <c r="I56" s="155" t="s">
        <v>272</v>
      </c>
      <c r="J56" s="155"/>
      <c r="K56" s="155" t="s">
        <v>258</v>
      </c>
    </row>
    <row r="57" spans="1:11" ht="14.25">
      <c r="A57" s="153"/>
      <c r="B57" s="152"/>
      <c r="C57" s="156"/>
      <c r="D57" s="142"/>
      <c r="E57" s="175"/>
      <c r="F57" s="171"/>
      <c r="G57" s="159"/>
      <c r="H57" s="142"/>
      <c r="I57" s="158" t="s">
        <v>273</v>
      </c>
      <c r="J57" s="159"/>
      <c r="K57" s="158"/>
    </row>
    <row r="58" spans="1:11" ht="14.25">
      <c r="A58" s="153"/>
      <c r="B58" s="152"/>
      <c r="C58" s="152" t="s">
        <v>274</v>
      </c>
      <c r="D58" s="142"/>
      <c r="E58" s="141"/>
      <c r="F58" s="142"/>
      <c r="G58" s="141"/>
      <c r="H58" s="142"/>
      <c r="I58" s="141"/>
      <c r="J58" s="141"/>
      <c r="K58" s="141"/>
    </row>
    <row r="59" spans="1:11" ht="14.25">
      <c r="A59" s="153"/>
      <c r="B59" s="152"/>
      <c r="C59" s="152" t="s">
        <v>275</v>
      </c>
      <c r="D59" s="152"/>
      <c r="E59" s="160"/>
      <c r="F59" s="152"/>
      <c r="G59" s="160"/>
      <c r="H59" s="152"/>
      <c r="I59" s="161">
        <v>87477500</v>
      </c>
      <c r="J59" s="161"/>
      <c r="K59" s="161">
        <v>87477500</v>
      </c>
    </row>
    <row r="60" spans="1:11" ht="14.25">
      <c r="A60" s="162"/>
      <c r="B60" s="142"/>
      <c r="C60" s="142" t="s">
        <v>276</v>
      </c>
      <c r="D60" s="142"/>
      <c r="E60" s="163"/>
      <c r="F60" s="142"/>
      <c r="G60" s="163"/>
      <c r="H60" s="142"/>
      <c r="I60" s="141">
        <v>0</v>
      </c>
      <c r="J60" s="141"/>
      <c r="K60" s="141">
        <v>0</v>
      </c>
    </row>
    <row r="61" spans="1:11" ht="14.25">
      <c r="A61" s="162"/>
      <c r="B61" s="142"/>
      <c r="C61" s="142" t="s">
        <v>277</v>
      </c>
      <c r="D61" s="142"/>
      <c r="E61" s="163"/>
      <c r="F61" s="142"/>
      <c r="G61" s="163"/>
      <c r="H61" s="142"/>
      <c r="I61" s="141">
        <v>0</v>
      </c>
      <c r="J61" s="141"/>
      <c r="K61" s="141">
        <f>E61+G61-I61</f>
        <v>0</v>
      </c>
    </row>
    <row r="62" spans="1:11" ht="14.25">
      <c r="A62" s="153"/>
      <c r="B62" s="152"/>
      <c r="C62" s="152" t="s">
        <v>278</v>
      </c>
      <c r="D62" s="152"/>
      <c r="E62" s="160"/>
      <c r="F62" s="152"/>
      <c r="G62" s="160"/>
      <c r="H62" s="152"/>
      <c r="I62" s="160">
        <f>+I59+I60-I61</f>
        <v>87477500</v>
      </c>
      <c r="J62" s="161"/>
      <c r="K62" s="160">
        <f>+K59+K60-K61</f>
        <v>87477500</v>
      </c>
    </row>
    <row r="63" spans="1:11" ht="14.25">
      <c r="A63" s="153"/>
      <c r="B63" s="152"/>
      <c r="C63" s="142"/>
      <c r="D63" s="142"/>
      <c r="E63" s="141"/>
      <c r="F63" s="142"/>
      <c r="G63" s="141"/>
      <c r="H63" s="142"/>
      <c r="I63" s="141"/>
      <c r="J63" s="141"/>
      <c r="K63" s="141"/>
    </row>
    <row r="64" spans="1:11" ht="14.25">
      <c r="A64" s="153"/>
      <c r="B64" s="152"/>
      <c r="C64" s="152" t="s">
        <v>268</v>
      </c>
      <c r="D64" s="142"/>
      <c r="E64" s="141"/>
      <c r="F64" s="142"/>
      <c r="G64" s="141"/>
      <c r="H64" s="142"/>
      <c r="I64" s="141"/>
      <c r="J64" s="141"/>
      <c r="K64" s="141"/>
    </row>
    <row r="65" spans="1:11" ht="14.25">
      <c r="A65" s="153"/>
      <c r="B65" s="152"/>
      <c r="C65" s="152" t="s">
        <v>275</v>
      </c>
      <c r="D65" s="152"/>
      <c r="E65" s="160"/>
      <c r="F65" s="152"/>
      <c r="G65" s="160"/>
      <c r="H65" s="152"/>
      <c r="I65" s="160">
        <v>87477500</v>
      </c>
      <c r="J65" s="161"/>
      <c r="K65" s="160">
        <v>87477500</v>
      </c>
    </row>
    <row r="66" spans="1:11" ht="14.25">
      <c r="A66" s="162"/>
      <c r="B66" s="142"/>
      <c r="C66" s="142" t="s">
        <v>276</v>
      </c>
      <c r="D66" s="142"/>
      <c r="E66" s="163"/>
      <c r="F66" s="142"/>
      <c r="G66" s="163"/>
      <c r="H66" s="142"/>
      <c r="I66" s="141"/>
      <c r="J66" s="141"/>
      <c r="K66" s="141"/>
    </row>
    <row r="67" spans="1:11" ht="14.25">
      <c r="A67" s="164"/>
      <c r="B67" s="165"/>
      <c r="C67" s="165" t="s">
        <v>269</v>
      </c>
      <c r="D67" s="165"/>
      <c r="E67" s="166"/>
      <c r="F67" s="165"/>
      <c r="G67" s="167"/>
      <c r="H67" s="165"/>
      <c r="I67" s="167"/>
      <c r="J67" s="167"/>
      <c r="K67" s="167"/>
    </row>
    <row r="68" spans="1:11" ht="14.25">
      <c r="A68" s="162"/>
      <c r="B68" s="142"/>
      <c r="C68" s="142" t="s">
        <v>277</v>
      </c>
      <c r="D68" s="142"/>
      <c r="E68" s="163"/>
      <c r="F68" s="142"/>
      <c r="G68" s="163"/>
      <c r="H68" s="142"/>
      <c r="I68" s="141"/>
      <c r="J68" s="141"/>
      <c r="K68" s="141"/>
    </row>
    <row r="69" spans="1:11" ht="14.25">
      <c r="A69" s="153"/>
      <c r="B69" s="152"/>
      <c r="C69" s="152" t="s">
        <v>278</v>
      </c>
      <c r="D69" s="152"/>
      <c r="E69" s="160"/>
      <c r="F69" s="152"/>
      <c r="G69" s="160"/>
      <c r="H69" s="176"/>
      <c r="I69" s="160">
        <f>I65+I66-I68</f>
        <v>87477500</v>
      </c>
      <c r="J69" s="161"/>
      <c r="K69" s="160">
        <f>+K65+K66-K68</f>
        <v>87477500</v>
      </c>
    </row>
    <row r="70" spans="1:11" ht="14.25">
      <c r="A70" s="177"/>
      <c r="B70" s="176"/>
      <c r="C70" s="178"/>
      <c r="D70" s="178"/>
      <c r="E70" s="179"/>
      <c r="F70" s="178"/>
      <c r="G70" s="179"/>
      <c r="H70" s="178"/>
      <c r="I70" s="141"/>
      <c r="J70" s="141"/>
      <c r="K70" s="141"/>
    </row>
    <row r="71" spans="1:11" ht="14.25">
      <c r="A71" s="177"/>
      <c r="B71" s="176"/>
      <c r="C71" s="152" t="s">
        <v>270</v>
      </c>
      <c r="D71" s="178"/>
      <c r="E71" s="179"/>
      <c r="F71" s="178"/>
      <c r="G71" s="179"/>
      <c r="H71" s="178"/>
      <c r="I71" s="141"/>
      <c r="J71" s="141"/>
      <c r="K71" s="141"/>
    </row>
    <row r="72" spans="1:11" ht="14.25">
      <c r="A72" s="177"/>
      <c r="B72" s="176"/>
      <c r="C72" s="152" t="s">
        <v>359</v>
      </c>
      <c r="D72" s="176"/>
      <c r="E72" s="180"/>
      <c r="F72" s="176"/>
      <c r="G72" s="180"/>
      <c r="H72" s="176"/>
      <c r="I72" s="160">
        <f>+I59-I65</f>
        <v>0</v>
      </c>
      <c r="J72" s="161"/>
      <c r="K72" s="160">
        <f>+K59-K65</f>
        <v>0</v>
      </c>
    </row>
    <row r="73" spans="1:11" ht="14.25">
      <c r="A73" s="177"/>
      <c r="B73" s="176"/>
      <c r="C73" s="152" t="s">
        <v>372</v>
      </c>
      <c r="D73" s="176"/>
      <c r="E73" s="180"/>
      <c r="F73" s="176"/>
      <c r="G73" s="180"/>
      <c r="H73" s="176"/>
      <c r="I73" s="160">
        <f>+I62-I69</f>
        <v>0</v>
      </c>
      <c r="J73" s="161"/>
      <c r="K73" s="161">
        <f>K59-K69</f>
        <v>0</v>
      </c>
    </row>
    <row r="74" spans="1:11" ht="14.25">
      <c r="A74" s="181"/>
      <c r="B74" s="182"/>
      <c r="C74" s="183"/>
      <c r="D74" s="183"/>
      <c r="E74" s="184"/>
      <c r="F74" s="183"/>
      <c r="G74" s="185"/>
      <c r="H74" s="186"/>
      <c r="I74" s="119"/>
      <c r="J74" s="119"/>
      <c r="K74" s="119"/>
    </row>
    <row r="75" spans="1:11" ht="14.25">
      <c r="A75" s="181"/>
      <c r="B75" s="182"/>
      <c r="C75" s="183"/>
      <c r="D75" s="183"/>
      <c r="E75" s="184"/>
      <c r="F75" s="183"/>
      <c r="G75" s="185"/>
      <c r="H75" s="186"/>
      <c r="I75" s="119"/>
      <c r="J75" s="119"/>
      <c r="K75" s="119"/>
    </row>
    <row r="76" spans="1:11" ht="14.25">
      <c r="A76" s="120" t="s">
        <v>97</v>
      </c>
      <c r="B76" s="116"/>
      <c r="C76" s="116" t="s">
        <v>279</v>
      </c>
      <c r="D76" s="117"/>
      <c r="E76" s="118"/>
      <c r="F76" s="117"/>
      <c r="G76" s="118"/>
      <c r="H76" s="117"/>
      <c r="I76" s="121" t="s">
        <v>380</v>
      </c>
      <c r="J76" s="138"/>
      <c r="K76" s="121">
        <v>40544</v>
      </c>
    </row>
    <row r="77" spans="1:11" ht="14.25">
      <c r="A77" s="188"/>
      <c r="B77" s="149"/>
      <c r="C77" s="294" t="s">
        <v>280</v>
      </c>
      <c r="D77" s="294"/>
      <c r="E77" s="294"/>
      <c r="F77" s="149"/>
      <c r="G77" s="150"/>
      <c r="H77" s="149"/>
      <c r="I77" s="150">
        <v>596967857</v>
      </c>
      <c r="J77" s="150"/>
      <c r="K77" s="150">
        <v>1011350558</v>
      </c>
    </row>
    <row r="78" spans="1:11" ht="14.25">
      <c r="A78" s="188"/>
      <c r="B78" s="149"/>
      <c r="C78" s="294" t="s">
        <v>281</v>
      </c>
      <c r="D78" s="294"/>
      <c r="E78" s="294"/>
      <c r="F78" s="149"/>
      <c r="G78" s="150"/>
      <c r="H78" s="149"/>
      <c r="I78" s="150">
        <v>1659167801</v>
      </c>
      <c r="J78" s="150"/>
      <c r="K78" s="150">
        <f>1594677834+91861738</f>
        <v>1686539572</v>
      </c>
    </row>
    <row r="79" spans="1:11" ht="14.25">
      <c r="A79" s="188"/>
      <c r="B79" s="149"/>
      <c r="C79" s="294" t="s">
        <v>282</v>
      </c>
      <c r="D79" s="294"/>
      <c r="E79" s="294"/>
      <c r="F79" s="149"/>
      <c r="G79" s="150"/>
      <c r="H79" s="149"/>
      <c r="I79" s="150">
        <v>78147595</v>
      </c>
      <c r="J79" s="150"/>
      <c r="K79" s="150">
        <v>49853733</v>
      </c>
    </row>
    <row r="80" spans="1:11" ht="15" thickBot="1">
      <c r="A80" s="120"/>
      <c r="B80" s="116"/>
      <c r="C80" s="116" t="s">
        <v>238</v>
      </c>
      <c r="D80" s="117"/>
      <c r="E80" s="118"/>
      <c r="F80" s="117"/>
      <c r="G80" s="118"/>
      <c r="H80" s="117"/>
      <c r="I80" s="132">
        <f>SUM(I77:I79)</f>
        <v>2334283253</v>
      </c>
      <c r="J80" s="118"/>
      <c r="K80" s="132">
        <f>SUM(K77:K79)</f>
        <v>2747743863</v>
      </c>
    </row>
    <row r="81" spans="1:11" ht="15" thickTop="1">
      <c r="A81" s="146"/>
      <c r="B81" s="134"/>
      <c r="C81" s="134"/>
      <c r="D81" s="124"/>
      <c r="E81" s="140"/>
      <c r="F81" s="124"/>
      <c r="G81" s="140"/>
      <c r="H81" s="124"/>
      <c r="I81" s="189"/>
      <c r="J81" s="190"/>
      <c r="K81" s="133"/>
    </row>
    <row r="82" spans="1:11" ht="14.25">
      <c r="A82" s="120" t="s">
        <v>102</v>
      </c>
      <c r="B82" s="116"/>
      <c r="C82" s="116" t="s">
        <v>283</v>
      </c>
      <c r="D82" s="1"/>
      <c r="E82" s="187"/>
      <c r="F82" s="1"/>
      <c r="G82" s="187"/>
      <c r="H82" s="1"/>
      <c r="I82" s="121" t="s">
        <v>380</v>
      </c>
      <c r="J82" s="138"/>
      <c r="K82" s="191">
        <v>40544</v>
      </c>
    </row>
    <row r="83" spans="1:11" ht="14.25">
      <c r="A83" s="181"/>
      <c r="B83" s="182"/>
      <c r="C83" s="117" t="s">
        <v>284</v>
      </c>
      <c r="D83" s="1"/>
      <c r="E83" s="187"/>
      <c r="F83" s="1"/>
      <c r="G83" s="187"/>
      <c r="H83" s="1"/>
      <c r="I83" s="118"/>
      <c r="J83" s="127"/>
      <c r="K83" s="118">
        <v>55000000</v>
      </c>
    </row>
    <row r="84" spans="1:11" ht="14.25">
      <c r="A84" s="181"/>
      <c r="B84" s="182"/>
      <c r="C84" s="117" t="s">
        <v>383</v>
      </c>
      <c r="D84" s="117" t="s">
        <v>384</v>
      </c>
      <c r="E84" s="187"/>
      <c r="F84" s="1"/>
      <c r="G84" s="187"/>
      <c r="H84" s="1"/>
      <c r="I84" s="118">
        <v>1017364350</v>
      </c>
      <c r="J84" s="127"/>
      <c r="K84" s="118"/>
    </row>
    <row r="85" spans="1:11" ht="14.25">
      <c r="A85" s="120"/>
      <c r="B85" s="116"/>
      <c r="C85" s="117" t="s">
        <v>285</v>
      </c>
      <c r="D85" s="117"/>
      <c r="E85" s="118"/>
      <c r="F85" s="117"/>
      <c r="G85" s="118"/>
      <c r="H85" s="117"/>
      <c r="I85" s="141"/>
      <c r="J85" s="127"/>
      <c r="K85" s="141">
        <v>27364091</v>
      </c>
    </row>
    <row r="86" spans="1:11" ht="15" thickBot="1">
      <c r="A86" s="120"/>
      <c r="B86" s="116"/>
      <c r="C86" s="116" t="s">
        <v>238</v>
      </c>
      <c r="D86" s="117"/>
      <c r="E86" s="118"/>
      <c r="F86" s="117"/>
      <c r="G86" s="118"/>
      <c r="H86" s="117"/>
      <c r="I86" s="132">
        <f>SUM(I83:I85)</f>
        <v>1017364350</v>
      </c>
      <c r="J86" s="127"/>
      <c r="K86" s="132">
        <f>SUM(K83:K85)</f>
        <v>82364091</v>
      </c>
    </row>
    <row r="87" spans="1:11" ht="15" thickTop="1">
      <c r="A87" s="192"/>
      <c r="B87" s="139"/>
      <c r="C87" s="193"/>
      <c r="D87" s="194"/>
      <c r="E87" s="195"/>
      <c r="F87" s="194"/>
      <c r="G87" s="195"/>
      <c r="H87" s="195"/>
      <c r="I87" s="196"/>
      <c r="J87" s="195"/>
      <c r="K87" s="196"/>
    </row>
    <row r="88" spans="1:11" ht="14.25">
      <c r="A88" s="120" t="s">
        <v>106</v>
      </c>
      <c r="B88" s="116"/>
      <c r="C88" s="116" t="s">
        <v>286</v>
      </c>
      <c r="D88" s="117"/>
      <c r="E88" s="118"/>
      <c r="F88" s="117"/>
      <c r="G88" s="118"/>
      <c r="H88" s="117"/>
      <c r="I88" s="121" t="s">
        <v>380</v>
      </c>
      <c r="J88" s="138"/>
      <c r="K88" s="121">
        <v>40544</v>
      </c>
    </row>
    <row r="89" spans="1:11" ht="14.25">
      <c r="A89" s="120"/>
      <c r="B89" s="116"/>
      <c r="C89" s="116"/>
      <c r="D89" s="117"/>
      <c r="E89" s="118"/>
      <c r="F89" s="117"/>
      <c r="G89" s="118"/>
      <c r="H89" s="117"/>
      <c r="I89" s="197"/>
      <c r="J89" s="198"/>
      <c r="K89" s="197"/>
    </row>
    <row r="90" spans="1:11" ht="14.25">
      <c r="A90" s="162"/>
      <c r="B90" s="142"/>
      <c r="C90" s="142" t="s">
        <v>243</v>
      </c>
      <c r="D90" s="142"/>
      <c r="E90" s="141"/>
      <c r="F90" s="142"/>
      <c r="G90" s="141"/>
      <c r="H90" s="142"/>
      <c r="I90" s="201">
        <v>0</v>
      </c>
      <c r="J90" s="202"/>
      <c r="K90" s="201">
        <v>0</v>
      </c>
    </row>
    <row r="91" spans="1:11" ht="14.25">
      <c r="A91" s="162"/>
      <c r="B91" s="142"/>
      <c r="C91" s="142" t="s">
        <v>287</v>
      </c>
      <c r="D91" s="142"/>
      <c r="E91" s="141"/>
      <c r="F91" s="142"/>
      <c r="G91" s="141"/>
      <c r="H91" s="142"/>
      <c r="I91" s="201">
        <v>3200000000</v>
      </c>
      <c r="J91" s="202"/>
      <c r="K91" s="201">
        <v>3200000000</v>
      </c>
    </row>
    <row r="92" spans="1:11" ht="14.25">
      <c r="A92" s="162"/>
      <c r="B92" s="142"/>
      <c r="C92" s="142" t="s">
        <v>288</v>
      </c>
      <c r="D92" s="142"/>
      <c r="E92" s="141"/>
      <c r="F92" s="142"/>
      <c r="G92" s="141"/>
      <c r="H92" s="142"/>
      <c r="I92" s="201">
        <v>397309887</v>
      </c>
      <c r="J92" s="202"/>
      <c r="K92" s="201">
        <v>286603319</v>
      </c>
    </row>
    <row r="93" spans="1:11" ht="15" thickBot="1">
      <c r="A93" s="120"/>
      <c r="B93" s="116"/>
      <c r="C93" s="116" t="s">
        <v>238</v>
      </c>
      <c r="D93" s="117"/>
      <c r="E93" s="118"/>
      <c r="F93" s="117"/>
      <c r="G93" s="118"/>
      <c r="H93" s="117"/>
      <c r="I93" s="132">
        <f>I91+I92</f>
        <v>3597309887</v>
      </c>
      <c r="J93" s="127"/>
      <c r="K93" s="132">
        <f>K91+K92</f>
        <v>3486603319</v>
      </c>
    </row>
    <row r="94" spans="1:11" ht="15.75" thickTop="1">
      <c r="A94" s="203"/>
      <c r="B94" s="135"/>
      <c r="C94" s="204"/>
      <c r="D94" s="205"/>
      <c r="E94" s="206"/>
      <c r="F94" s="205"/>
      <c r="G94" s="206"/>
      <c r="H94" s="205"/>
      <c r="I94" s="206"/>
      <c r="J94" s="205"/>
      <c r="K94" s="207"/>
    </row>
    <row r="95" spans="1:11" ht="14.25">
      <c r="A95" s="208" t="s">
        <v>289</v>
      </c>
      <c r="B95" s="209"/>
      <c r="C95" s="209" t="s">
        <v>290</v>
      </c>
      <c r="D95" s="210"/>
      <c r="E95" s="211"/>
      <c r="F95" s="210"/>
      <c r="G95" s="211"/>
      <c r="H95" s="210"/>
      <c r="I95" s="212" t="s">
        <v>385</v>
      </c>
      <c r="J95" s="213"/>
      <c r="K95" s="212" t="s">
        <v>142</v>
      </c>
    </row>
    <row r="96" spans="1:11" ht="14.25">
      <c r="A96" s="120"/>
      <c r="B96" s="116"/>
      <c r="C96" s="116" t="s">
        <v>291</v>
      </c>
      <c r="D96" s="116"/>
      <c r="E96" s="133"/>
      <c r="F96" s="116"/>
      <c r="G96" s="214"/>
      <c r="H96" s="116"/>
      <c r="I96" s="215">
        <f>SUM(I97:I102)</f>
        <v>55329035213</v>
      </c>
      <c r="J96" s="116"/>
      <c r="K96" s="215">
        <f>SUM(K97:K102)</f>
        <v>234754993966</v>
      </c>
    </row>
    <row r="97" spans="1:14" ht="14.25">
      <c r="A97" s="120"/>
      <c r="B97" s="116"/>
      <c r="C97" s="216" t="s">
        <v>292</v>
      </c>
      <c r="D97" s="117"/>
      <c r="E97" s="133"/>
      <c r="F97" s="117"/>
      <c r="G97" s="214"/>
      <c r="H97" s="117"/>
      <c r="I97" s="199">
        <v>5225428555</v>
      </c>
      <c r="J97" s="117"/>
      <c r="K97" s="199">
        <v>17533320079</v>
      </c>
      <c r="M97" s="272"/>
      <c r="N97" s="273"/>
    </row>
    <row r="98" spans="1:14" ht="14.25">
      <c r="A98" s="120"/>
      <c r="B98" s="116"/>
      <c r="C98" s="216" t="s">
        <v>293</v>
      </c>
      <c r="D98" s="117"/>
      <c r="E98" s="133"/>
      <c r="F98" s="117"/>
      <c r="G98" s="214"/>
      <c r="H98" s="117"/>
      <c r="I98" s="199">
        <v>4735013195</v>
      </c>
      <c r="J98" s="117"/>
      <c r="K98" s="199">
        <v>35159351930</v>
      </c>
      <c r="M98" s="272"/>
      <c r="N98" s="273"/>
    </row>
    <row r="99" spans="1:14" ht="14.25">
      <c r="A99" s="120"/>
      <c r="B99" s="116"/>
      <c r="C99" s="216" t="s">
        <v>294</v>
      </c>
      <c r="D99" s="117"/>
      <c r="E99" s="133"/>
      <c r="F99" s="117"/>
      <c r="G99" s="214"/>
      <c r="H99" s="117"/>
      <c r="I99" s="199">
        <v>578505214</v>
      </c>
      <c r="J99" s="117"/>
      <c r="K99" s="199">
        <v>1222020524</v>
      </c>
      <c r="M99" s="272"/>
      <c r="N99" s="273"/>
    </row>
    <row r="100" spans="1:14" ht="14.25">
      <c r="A100" s="120"/>
      <c r="B100" s="116"/>
      <c r="C100" s="216" t="s">
        <v>295</v>
      </c>
      <c r="D100" s="117"/>
      <c r="E100" s="133"/>
      <c r="F100" s="117"/>
      <c r="G100" s="214"/>
      <c r="H100" s="117"/>
      <c r="I100" s="199">
        <v>896400000</v>
      </c>
      <c r="J100" s="117"/>
      <c r="K100" s="199">
        <v>4871400726</v>
      </c>
      <c r="M100" s="272"/>
      <c r="N100" s="273"/>
    </row>
    <row r="101" spans="1:14" ht="14.25">
      <c r="A101" s="120"/>
      <c r="B101" s="116"/>
      <c r="C101" s="216" t="s">
        <v>296</v>
      </c>
      <c r="D101" s="117"/>
      <c r="E101" s="133"/>
      <c r="F101" s="117"/>
      <c r="G101" s="214"/>
      <c r="H101" s="117"/>
      <c r="I101" s="199">
        <v>43781130685</v>
      </c>
      <c r="J101" s="117"/>
      <c r="K101" s="199">
        <v>175756491543</v>
      </c>
      <c r="M101" s="272"/>
      <c r="N101" s="273"/>
    </row>
    <row r="102" spans="1:14" ht="14.25">
      <c r="A102" s="120"/>
      <c r="B102" s="116"/>
      <c r="C102" s="216" t="s">
        <v>297</v>
      </c>
      <c r="D102" s="117"/>
      <c r="E102" s="133"/>
      <c r="F102" s="117"/>
      <c r="G102" s="214"/>
      <c r="H102" s="117"/>
      <c r="I102" s="199">
        <v>112557564</v>
      </c>
      <c r="J102" s="117"/>
      <c r="K102" s="199">
        <v>212409164</v>
      </c>
      <c r="M102" s="272"/>
      <c r="N102" s="273"/>
    </row>
    <row r="103" spans="1:11" ht="14.25">
      <c r="A103" s="120"/>
      <c r="B103" s="116"/>
      <c r="C103" s="116" t="s">
        <v>298</v>
      </c>
      <c r="D103" s="116"/>
      <c r="E103" s="133"/>
      <c r="F103" s="116"/>
      <c r="G103" s="214"/>
      <c r="H103" s="116"/>
      <c r="I103" s="215">
        <f>SUM(I104:I104)</f>
        <v>0</v>
      </c>
      <c r="J103" s="116"/>
      <c r="K103" s="215">
        <f>SUM(K104:K104)</f>
        <v>0</v>
      </c>
    </row>
    <row r="104" spans="1:11" ht="14.25">
      <c r="A104" s="120"/>
      <c r="B104" s="116"/>
      <c r="C104" s="216" t="s">
        <v>299</v>
      </c>
      <c r="D104" s="117"/>
      <c r="E104" s="133"/>
      <c r="F104" s="117"/>
      <c r="G104" s="214"/>
      <c r="H104" s="117"/>
      <c r="I104" s="118"/>
      <c r="J104" s="117"/>
      <c r="K104" s="118"/>
    </row>
    <row r="105" spans="1:11" ht="15" thickBot="1">
      <c r="A105" s="120"/>
      <c r="B105" s="116"/>
      <c r="C105" s="116" t="s">
        <v>244</v>
      </c>
      <c r="D105" s="117"/>
      <c r="E105" s="118"/>
      <c r="F105" s="117"/>
      <c r="G105" s="118"/>
      <c r="H105" s="117"/>
      <c r="I105" s="132">
        <f>I96-I103</f>
        <v>55329035213</v>
      </c>
      <c r="J105" s="127"/>
      <c r="K105" s="132">
        <f>K96-K103</f>
        <v>234754993966</v>
      </c>
    </row>
    <row r="106" spans="1:11" ht="15" thickTop="1">
      <c r="A106" s="146"/>
      <c r="B106" s="134"/>
      <c r="C106" s="134"/>
      <c r="D106" s="124"/>
      <c r="E106" s="140"/>
      <c r="F106" s="124"/>
      <c r="G106" s="140"/>
      <c r="H106" s="124"/>
      <c r="I106" s="133"/>
      <c r="J106" s="117"/>
      <c r="K106" s="133"/>
    </row>
    <row r="107" spans="1:11" ht="14.25">
      <c r="A107" s="208" t="s">
        <v>300</v>
      </c>
      <c r="B107" s="209"/>
      <c r="C107" s="209" t="s">
        <v>301</v>
      </c>
      <c r="D107" s="210"/>
      <c r="E107" s="211"/>
      <c r="F107" s="210"/>
      <c r="G107" s="211"/>
      <c r="H107" s="210"/>
      <c r="I107" s="212" t="s">
        <v>385</v>
      </c>
      <c r="J107" s="217"/>
      <c r="K107" s="212" t="s">
        <v>142</v>
      </c>
    </row>
    <row r="108" spans="1:14" ht="14.25">
      <c r="A108" s="120"/>
      <c r="B108" s="116"/>
      <c r="C108" s="117" t="s">
        <v>302</v>
      </c>
      <c r="D108" s="117"/>
      <c r="E108" s="118"/>
      <c r="F108" s="117"/>
      <c r="G108" s="118"/>
      <c r="H108" s="117"/>
      <c r="I108" s="199">
        <v>40820350828</v>
      </c>
      <c r="J108" s="218"/>
      <c r="K108" s="199">
        <f>164646198184-9438000</f>
        <v>164636760184</v>
      </c>
      <c r="M108" s="272"/>
      <c r="N108" s="273"/>
    </row>
    <row r="109" spans="1:14" ht="14.25">
      <c r="A109" s="120"/>
      <c r="B109" s="116"/>
      <c r="C109" s="117" t="s">
        <v>303</v>
      </c>
      <c r="D109" s="117"/>
      <c r="E109" s="118"/>
      <c r="F109" s="117"/>
      <c r="G109" s="118"/>
      <c r="H109" s="117"/>
      <c r="I109" s="199">
        <v>4474918669</v>
      </c>
      <c r="J109" s="218"/>
      <c r="K109" s="199">
        <v>34172915569</v>
      </c>
      <c r="M109" s="272"/>
      <c r="N109" s="273"/>
    </row>
    <row r="110" spans="1:14" ht="14.25">
      <c r="A110" s="120"/>
      <c r="B110" s="116"/>
      <c r="C110" s="117" t="s">
        <v>304</v>
      </c>
      <c r="D110" s="117"/>
      <c r="E110" s="118"/>
      <c r="F110" s="117"/>
      <c r="G110" s="118"/>
      <c r="H110" s="117"/>
      <c r="I110" s="199">
        <v>96975420</v>
      </c>
      <c r="J110" s="218"/>
      <c r="K110" s="199">
        <v>177342480</v>
      </c>
      <c r="M110" s="272"/>
      <c r="N110" s="273"/>
    </row>
    <row r="111" spans="1:11" ht="14.25">
      <c r="A111" s="120"/>
      <c r="B111" s="116"/>
      <c r="C111" s="117" t="s">
        <v>305</v>
      </c>
      <c r="D111" s="117"/>
      <c r="E111" s="118"/>
      <c r="F111" s="117"/>
      <c r="G111" s="118"/>
      <c r="H111" s="117"/>
      <c r="I111" s="199"/>
      <c r="J111" s="218"/>
      <c r="K111" s="199">
        <f>42229380-14411520</f>
        <v>27817860</v>
      </c>
    </row>
    <row r="112" spans="1:11" ht="15" thickBot="1">
      <c r="A112" s="120"/>
      <c r="B112" s="116"/>
      <c r="C112" s="116" t="s">
        <v>244</v>
      </c>
      <c r="D112" s="117"/>
      <c r="E112" s="118"/>
      <c r="F112" s="117"/>
      <c r="G112" s="118"/>
      <c r="H112" s="117"/>
      <c r="I112" s="132">
        <f>SUM(I108:I111)</f>
        <v>45392244917</v>
      </c>
      <c r="J112" s="127"/>
      <c r="K112" s="132">
        <f>SUM(K108:K111)</f>
        <v>199014836093</v>
      </c>
    </row>
    <row r="113" spans="1:11" ht="15" thickTop="1">
      <c r="A113" s="146"/>
      <c r="B113" s="134"/>
      <c r="C113" s="134"/>
      <c r="D113" s="124"/>
      <c r="E113" s="140"/>
      <c r="F113" s="124"/>
      <c r="G113" s="140"/>
      <c r="H113" s="124"/>
      <c r="I113" s="133"/>
      <c r="J113" s="127"/>
      <c r="K113" s="133"/>
    </row>
    <row r="114" spans="1:11" ht="14.25">
      <c r="A114" s="146"/>
      <c r="B114" s="134"/>
      <c r="C114" s="134"/>
      <c r="D114" s="124"/>
      <c r="E114" s="140"/>
      <c r="F114" s="124"/>
      <c r="G114" s="140"/>
      <c r="H114" s="124"/>
      <c r="I114" s="133"/>
      <c r="J114" s="127"/>
      <c r="K114" s="133"/>
    </row>
    <row r="115" spans="1:11" ht="14.25">
      <c r="A115" s="208" t="s">
        <v>306</v>
      </c>
      <c r="B115" s="209"/>
      <c r="C115" s="209" t="s">
        <v>307</v>
      </c>
      <c r="D115" s="210"/>
      <c r="E115" s="211"/>
      <c r="F115" s="210"/>
      <c r="G115" s="211"/>
      <c r="H115" s="210"/>
      <c r="I115" s="212" t="s">
        <v>385</v>
      </c>
      <c r="J115" s="217"/>
      <c r="K115" s="212" t="s">
        <v>142</v>
      </c>
    </row>
    <row r="116" spans="1:14" ht="15">
      <c r="A116" s="219"/>
      <c r="B116" s="220"/>
      <c r="C116" s="142" t="s">
        <v>308</v>
      </c>
      <c r="D116" s="221"/>
      <c r="E116" s="222"/>
      <c r="F116" s="221"/>
      <c r="G116" s="222"/>
      <c r="H116" s="221"/>
      <c r="I116" s="141">
        <v>337533348</v>
      </c>
      <c r="J116" s="223"/>
      <c r="K116" s="141">
        <v>892844884</v>
      </c>
      <c r="N116" s="273"/>
    </row>
    <row r="117" spans="1:14" ht="15">
      <c r="A117" s="219"/>
      <c r="B117" s="220"/>
      <c r="C117" s="142" t="s">
        <v>309</v>
      </c>
      <c r="D117" s="221"/>
      <c r="E117" s="222"/>
      <c r="F117" s="221"/>
      <c r="G117" s="222"/>
      <c r="H117" s="221"/>
      <c r="I117" s="141">
        <v>0</v>
      </c>
      <c r="J117" s="223"/>
      <c r="K117" s="141">
        <v>7324165</v>
      </c>
      <c r="N117" s="273"/>
    </row>
    <row r="118" spans="1:14" ht="15">
      <c r="A118" s="219"/>
      <c r="B118" s="220"/>
      <c r="C118" s="142" t="s">
        <v>310</v>
      </c>
      <c r="D118" s="221"/>
      <c r="E118" s="222"/>
      <c r="F118" s="221"/>
      <c r="G118" s="222"/>
      <c r="H118" s="221"/>
      <c r="I118" s="141">
        <v>1924486408</v>
      </c>
      <c r="J118" s="223"/>
      <c r="K118" s="141">
        <v>17476437031</v>
      </c>
      <c r="N118" s="273"/>
    </row>
    <row r="119" spans="1:11" ht="15.75" thickBot="1">
      <c r="A119" s="120"/>
      <c r="B119" s="116"/>
      <c r="C119" s="116" t="s">
        <v>244</v>
      </c>
      <c r="D119" s="117"/>
      <c r="E119" s="118"/>
      <c r="F119" s="117"/>
      <c r="G119" s="118"/>
      <c r="H119" s="117"/>
      <c r="I119" s="132">
        <f>SUM(I116:I118)</f>
        <v>2262019756</v>
      </c>
      <c r="J119" s="117"/>
      <c r="K119" s="132">
        <f>SUM(K116:K118)</f>
        <v>18376606080</v>
      </c>
    </row>
    <row r="120" spans="1:11" ht="15.75" thickTop="1">
      <c r="A120" s="146"/>
      <c r="B120" s="134"/>
      <c r="C120" s="134"/>
      <c r="D120" s="124"/>
      <c r="E120" s="140"/>
      <c r="F120" s="124"/>
      <c r="G120" s="140"/>
      <c r="H120" s="124"/>
      <c r="I120" s="133"/>
      <c r="J120" s="117"/>
      <c r="K120" s="133"/>
    </row>
    <row r="121" spans="1:11" ht="15">
      <c r="A121" s="208" t="s">
        <v>311</v>
      </c>
      <c r="B121" s="209"/>
      <c r="C121" s="209" t="s">
        <v>312</v>
      </c>
      <c r="D121" s="210"/>
      <c r="E121" s="211"/>
      <c r="F121" s="210"/>
      <c r="G121" s="211"/>
      <c r="H121" s="210"/>
      <c r="I121" s="212" t="s">
        <v>385</v>
      </c>
      <c r="J121" s="217"/>
      <c r="K121" s="212" t="s">
        <v>142</v>
      </c>
    </row>
    <row r="122" spans="1:14" ht="15">
      <c r="A122" s="146"/>
      <c r="B122" s="134"/>
      <c r="C122" s="142" t="s">
        <v>313</v>
      </c>
      <c r="D122" s="117"/>
      <c r="E122" s="118"/>
      <c r="F122" s="117"/>
      <c r="G122" s="118"/>
      <c r="H122" s="117"/>
      <c r="I122" s="141"/>
      <c r="J122" s="218"/>
      <c r="K122" s="141">
        <v>27623449</v>
      </c>
      <c r="N122" s="273"/>
    </row>
    <row r="123" spans="1:14" ht="15">
      <c r="A123" s="146"/>
      <c r="B123" s="134"/>
      <c r="C123" s="142" t="s">
        <v>310</v>
      </c>
      <c r="D123" s="117"/>
      <c r="E123" s="118"/>
      <c r="F123" s="117"/>
      <c r="G123" s="118"/>
      <c r="H123" s="117"/>
      <c r="I123" s="141">
        <v>2068365357</v>
      </c>
      <c r="J123" s="218"/>
      <c r="K123" s="141">
        <v>17913186550</v>
      </c>
      <c r="N123" s="273"/>
    </row>
    <row r="124" spans="1:11" ht="15.75" thickBot="1">
      <c r="A124" s="146"/>
      <c r="B124" s="134"/>
      <c r="C124" s="116" t="s">
        <v>244</v>
      </c>
      <c r="D124" s="124"/>
      <c r="E124" s="140"/>
      <c r="F124" s="124"/>
      <c r="G124" s="140"/>
      <c r="H124" s="124"/>
      <c r="I124" s="132">
        <f>SUM(I122:I123)</f>
        <v>2068365357</v>
      </c>
      <c r="J124" s="127"/>
      <c r="K124" s="132">
        <f>SUM(K122:K123)</f>
        <v>17940809999</v>
      </c>
    </row>
    <row r="125" spans="1:11" ht="15.75" thickTop="1">
      <c r="A125" s="146"/>
      <c r="B125" s="134"/>
      <c r="C125" s="134"/>
      <c r="D125" s="124"/>
      <c r="E125" s="140"/>
      <c r="F125" s="124"/>
      <c r="G125" s="140"/>
      <c r="H125" s="124"/>
      <c r="I125" s="133"/>
      <c r="J125" s="127"/>
      <c r="K125" s="133"/>
    </row>
    <row r="126" spans="1:11" ht="15">
      <c r="A126" s="208" t="s">
        <v>314</v>
      </c>
      <c r="B126" s="209"/>
      <c r="C126" s="209" t="s">
        <v>315</v>
      </c>
      <c r="D126" s="210"/>
      <c r="E126" s="211"/>
      <c r="F126" s="210"/>
      <c r="G126" s="211"/>
      <c r="H126" s="210"/>
      <c r="I126" s="212" t="s">
        <v>385</v>
      </c>
      <c r="J126" s="217"/>
      <c r="K126" s="212" t="s">
        <v>142</v>
      </c>
    </row>
    <row r="127" spans="1:13" ht="15">
      <c r="A127" s="146"/>
      <c r="B127" s="134"/>
      <c r="C127" s="142" t="s">
        <v>316</v>
      </c>
      <c r="D127" s="117"/>
      <c r="E127" s="118"/>
      <c r="F127" s="117"/>
      <c r="G127" s="118"/>
      <c r="H127" s="117"/>
      <c r="I127" s="141">
        <v>69124000</v>
      </c>
      <c r="J127" s="200"/>
      <c r="K127" s="141">
        <v>260593100</v>
      </c>
      <c r="M127" s="273"/>
    </row>
    <row r="128" spans="1:11" ht="15">
      <c r="A128" s="146"/>
      <c r="B128" s="134"/>
      <c r="C128" s="117" t="s">
        <v>317</v>
      </c>
      <c r="D128" s="117"/>
      <c r="E128" s="118"/>
      <c r="F128" s="117"/>
      <c r="G128" s="118"/>
      <c r="H128" s="117"/>
      <c r="I128" s="141"/>
      <c r="J128" s="117"/>
      <c r="K128" s="141">
        <v>258779960</v>
      </c>
    </row>
    <row r="129" spans="1:11" ht="15.75" thickBot="1">
      <c r="A129" s="146"/>
      <c r="B129" s="134"/>
      <c r="C129" s="116" t="s">
        <v>244</v>
      </c>
      <c r="D129" s="117"/>
      <c r="E129" s="118"/>
      <c r="F129" s="117"/>
      <c r="G129" s="118"/>
      <c r="H129" s="117"/>
      <c r="I129" s="224">
        <f>SUM(I127:I128)</f>
        <v>69124000</v>
      </c>
      <c r="J129" s="225"/>
      <c r="K129" s="224">
        <f>SUM(K127:K128)</f>
        <v>519373060</v>
      </c>
    </row>
    <row r="130" spans="1:11" ht="15.75" thickTop="1">
      <c r="A130" s="146"/>
      <c r="B130" s="134"/>
      <c r="C130" s="134"/>
      <c r="D130" s="124"/>
      <c r="E130" s="140"/>
      <c r="F130" s="124"/>
      <c r="G130" s="140"/>
      <c r="H130" s="124"/>
      <c r="I130" s="160"/>
      <c r="J130" s="225"/>
      <c r="K130" s="160"/>
    </row>
    <row r="131" spans="1:11" ht="15">
      <c r="A131" s="208" t="s">
        <v>318</v>
      </c>
      <c r="B131" s="209"/>
      <c r="C131" s="209" t="s">
        <v>319</v>
      </c>
      <c r="D131" s="210"/>
      <c r="E131" s="211"/>
      <c r="F131" s="210"/>
      <c r="G131" s="211"/>
      <c r="H131" s="210"/>
      <c r="I131" s="212" t="s">
        <v>385</v>
      </c>
      <c r="J131" s="217"/>
      <c r="K131" s="212" t="s">
        <v>142</v>
      </c>
    </row>
    <row r="132" spans="1:14" ht="15">
      <c r="A132" s="120"/>
      <c r="B132" s="116"/>
      <c r="C132" s="142" t="s">
        <v>320</v>
      </c>
      <c r="D132" s="117"/>
      <c r="E132" s="118"/>
      <c r="F132" s="117"/>
      <c r="G132" s="199"/>
      <c r="H132" s="117"/>
      <c r="I132" s="141">
        <v>4607943611</v>
      </c>
      <c r="J132" s="218"/>
      <c r="K132" s="141">
        <v>15843213679</v>
      </c>
      <c r="N132" s="273"/>
    </row>
    <row r="133" spans="1:14" ht="15">
      <c r="A133" s="120"/>
      <c r="B133" s="116"/>
      <c r="C133" s="142" t="s">
        <v>321</v>
      </c>
      <c r="D133" s="117"/>
      <c r="E133" s="118"/>
      <c r="F133" s="117"/>
      <c r="G133" s="199"/>
      <c r="H133" s="117"/>
      <c r="I133" s="141">
        <v>139614167</v>
      </c>
      <c r="J133" s="218"/>
      <c r="K133" s="141">
        <v>686540515</v>
      </c>
      <c r="N133" s="273"/>
    </row>
    <row r="134" spans="1:14" ht="15">
      <c r="A134" s="120"/>
      <c r="B134" s="116"/>
      <c r="C134" s="142" t="s">
        <v>322</v>
      </c>
      <c r="D134" s="117"/>
      <c r="E134" s="118"/>
      <c r="F134" s="117"/>
      <c r="G134" s="199"/>
      <c r="H134" s="117"/>
      <c r="I134" s="141">
        <v>68050290</v>
      </c>
      <c r="J134" s="218"/>
      <c r="K134" s="141">
        <v>346120848</v>
      </c>
      <c r="N134" s="273"/>
    </row>
    <row r="135" spans="1:14" ht="15">
      <c r="A135" s="120"/>
      <c r="B135" s="116"/>
      <c r="C135" s="142" t="s">
        <v>323</v>
      </c>
      <c r="D135" s="117"/>
      <c r="E135" s="118"/>
      <c r="F135" s="117"/>
      <c r="G135" s="199"/>
      <c r="H135" s="117"/>
      <c r="I135" s="141">
        <v>348281224</v>
      </c>
      <c r="J135" s="218"/>
      <c r="K135" s="141">
        <v>966277443</v>
      </c>
      <c r="N135" s="273"/>
    </row>
    <row r="136" spans="1:14" ht="15">
      <c r="A136" s="120"/>
      <c r="B136" s="116"/>
      <c r="C136" s="142" t="s">
        <v>324</v>
      </c>
      <c r="D136" s="117"/>
      <c r="E136" s="118"/>
      <c r="F136" s="117"/>
      <c r="G136" s="199"/>
      <c r="H136" s="117"/>
      <c r="I136" s="141">
        <v>1020127863</v>
      </c>
      <c r="J136" s="218"/>
      <c r="K136" s="141">
        <v>178045600</v>
      </c>
      <c r="N136" s="273"/>
    </row>
    <row r="137" spans="1:14" ht="15">
      <c r="A137" s="120"/>
      <c r="B137" s="116"/>
      <c r="C137" s="142" t="s">
        <v>325</v>
      </c>
      <c r="D137" s="117"/>
      <c r="E137" s="118"/>
      <c r="F137" s="117"/>
      <c r="G137" s="199"/>
      <c r="H137" s="117"/>
      <c r="I137" s="141">
        <v>0</v>
      </c>
      <c r="J137" s="218"/>
      <c r="K137" s="141">
        <v>84661377</v>
      </c>
      <c r="N137" s="273"/>
    </row>
    <row r="138" spans="1:14" ht="15">
      <c r="A138" s="120"/>
      <c r="B138" s="116"/>
      <c r="C138" s="142" t="s">
        <v>326</v>
      </c>
      <c r="D138" s="117"/>
      <c r="E138" s="118"/>
      <c r="F138" s="117"/>
      <c r="G138" s="199"/>
      <c r="H138" s="117"/>
      <c r="I138" s="141">
        <v>2101331998</v>
      </c>
      <c r="J138" s="218"/>
      <c r="K138" s="141">
        <v>6379748541</v>
      </c>
      <c r="N138" s="273"/>
    </row>
    <row r="139" spans="1:14" ht="15">
      <c r="A139" s="120"/>
      <c r="B139" s="116"/>
      <c r="C139" s="142" t="s">
        <v>327</v>
      </c>
      <c r="D139" s="117"/>
      <c r="E139" s="118"/>
      <c r="F139" s="117"/>
      <c r="G139" s="199"/>
      <c r="H139" s="117"/>
      <c r="I139" s="141">
        <v>1472528968</v>
      </c>
      <c r="J139" s="218"/>
      <c r="K139" s="141">
        <v>2880858731</v>
      </c>
      <c r="N139" s="273"/>
    </row>
    <row r="140" spans="1:11" ht="15.75" thickBot="1">
      <c r="A140" s="120"/>
      <c r="B140" s="116"/>
      <c r="C140" s="116" t="s">
        <v>244</v>
      </c>
      <c r="D140" s="117"/>
      <c r="E140" s="118"/>
      <c r="F140" s="117"/>
      <c r="G140" s="118"/>
      <c r="H140" s="117"/>
      <c r="I140" s="132">
        <f>SUM(I132:I139)</f>
        <v>9757878121</v>
      </c>
      <c r="J140" s="127"/>
      <c r="K140" s="132">
        <f>SUM(K132:K139)</f>
        <v>27365466734</v>
      </c>
    </row>
    <row r="141" spans="1:11" ht="15.75" thickTop="1">
      <c r="A141" s="120"/>
      <c r="B141" s="116"/>
      <c r="C141" s="134"/>
      <c r="D141" s="124"/>
      <c r="E141" s="140"/>
      <c r="F141" s="124"/>
      <c r="G141" s="140"/>
      <c r="H141" s="124"/>
      <c r="I141" s="133"/>
      <c r="J141" s="117"/>
      <c r="K141" s="133"/>
    </row>
    <row r="142" spans="1:11" ht="15">
      <c r="A142" s="208" t="s">
        <v>328</v>
      </c>
      <c r="B142" s="209"/>
      <c r="C142" s="209" t="s">
        <v>329</v>
      </c>
      <c r="D142" s="210"/>
      <c r="E142" s="211"/>
      <c r="F142" s="210"/>
      <c r="G142" s="211"/>
      <c r="H142" s="210"/>
      <c r="I142" s="212" t="s">
        <v>385</v>
      </c>
      <c r="J142" s="217"/>
      <c r="K142" s="212" t="s">
        <v>142</v>
      </c>
    </row>
    <row r="143" spans="1:11" ht="15">
      <c r="A143" s="120"/>
      <c r="B143" s="116"/>
      <c r="C143" s="142" t="s">
        <v>330</v>
      </c>
      <c r="D143" s="142"/>
      <c r="E143" s="141"/>
      <c r="F143" s="142"/>
      <c r="G143" s="141"/>
      <c r="H143" s="142"/>
      <c r="I143" s="141">
        <v>294545455</v>
      </c>
      <c r="J143" s="226"/>
      <c r="K143" s="141">
        <v>400367254</v>
      </c>
    </row>
    <row r="144" spans="1:11" ht="15">
      <c r="A144" s="120"/>
      <c r="B144" s="116"/>
      <c r="C144" s="142" t="s">
        <v>331</v>
      </c>
      <c r="D144" s="142"/>
      <c r="E144" s="141"/>
      <c r="F144" s="142"/>
      <c r="G144" s="141"/>
      <c r="H144" s="142"/>
      <c r="I144" s="141"/>
      <c r="J144" s="226"/>
      <c r="K144" s="141">
        <v>400879163</v>
      </c>
    </row>
    <row r="145" spans="1:11" ht="15">
      <c r="A145" s="120"/>
      <c r="B145" s="116"/>
      <c r="C145" s="142" t="s">
        <v>329</v>
      </c>
      <c r="D145" s="142"/>
      <c r="E145" s="141"/>
      <c r="F145" s="142"/>
      <c r="G145" s="141"/>
      <c r="H145" s="142"/>
      <c r="I145" s="141">
        <v>2295166</v>
      </c>
      <c r="J145" s="226"/>
      <c r="K145" s="141">
        <v>485213272</v>
      </c>
    </row>
    <row r="146" spans="1:11" ht="15.75" thickBot="1">
      <c r="A146" s="227"/>
      <c r="B146" s="116"/>
      <c r="C146" s="152" t="s">
        <v>244</v>
      </c>
      <c r="D146" s="142"/>
      <c r="E146" s="141"/>
      <c r="F146" s="142"/>
      <c r="G146" s="141"/>
      <c r="H146" s="142"/>
      <c r="I146" s="224">
        <f>SUM(I143:I145)</f>
        <v>296840621</v>
      </c>
      <c r="J146" s="228"/>
      <c r="K146" s="224">
        <f>SUM(K143:K145)</f>
        <v>1286459689</v>
      </c>
    </row>
    <row r="147" spans="1:11" ht="15.75" thickTop="1">
      <c r="A147" s="120"/>
      <c r="B147" s="116"/>
      <c r="C147" s="152"/>
      <c r="D147" s="142"/>
      <c r="E147" s="141"/>
      <c r="F147" s="142"/>
      <c r="G147" s="141"/>
      <c r="H147" s="142"/>
      <c r="I147" s="160"/>
      <c r="J147" s="228"/>
      <c r="K147" s="160"/>
    </row>
    <row r="148" spans="1:11" ht="15">
      <c r="A148" s="120"/>
      <c r="B148" s="116"/>
      <c r="C148" s="152"/>
      <c r="D148" s="142"/>
      <c r="E148" s="141"/>
      <c r="F148" s="142"/>
      <c r="G148" s="141"/>
      <c r="H148" s="142"/>
      <c r="I148" s="160"/>
      <c r="J148" s="228"/>
      <c r="K148" s="160"/>
    </row>
    <row r="149" spans="1:11" ht="15">
      <c r="A149" s="120"/>
      <c r="B149" s="116"/>
      <c r="C149" s="152"/>
      <c r="D149" s="142"/>
      <c r="E149" s="141"/>
      <c r="F149" s="142"/>
      <c r="G149" s="141"/>
      <c r="H149" s="142"/>
      <c r="I149" s="160"/>
      <c r="J149" s="228"/>
      <c r="K149" s="160"/>
    </row>
    <row r="150" spans="1:11" ht="15">
      <c r="A150" s="120"/>
      <c r="B150" s="116"/>
      <c r="C150" s="152"/>
      <c r="D150" s="142"/>
      <c r="E150" s="141"/>
      <c r="F150" s="142"/>
      <c r="G150" s="141"/>
      <c r="H150" s="142"/>
      <c r="I150" s="160"/>
      <c r="J150" s="228"/>
      <c r="K150" s="160"/>
    </row>
    <row r="151" spans="1:11" ht="15">
      <c r="A151" s="153"/>
      <c r="B151" s="152"/>
      <c r="C151" s="116" t="s">
        <v>332</v>
      </c>
      <c r="D151" s="117"/>
      <c r="E151" s="118"/>
      <c r="F151" s="117"/>
      <c r="G151" s="118"/>
      <c r="H151" s="117"/>
      <c r="I151" s="118"/>
      <c r="J151" s="117"/>
      <c r="K151" s="118"/>
    </row>
    <row r="152" spans="1:11" ht="29.25" customHeight="1">
      <c r="A152" s="229"/>
      <c r="B152" s="229"/>
      <c r="C152" s="295" t="s">
        <v>6</v>
      </c>
      <c r="D152" s="296"/>
      <c r="E152" s="297"/>
      <c r="F152" s="295" t="s">
        <v>333</v>
      </c>
      <c r="G152" s="297"/>
      <c r="H152" s="285"/>
      <c r="I152" s="298"/>
      <c r="J152" s="298" t="s">
        <v>374</v>
      </c>
      <c r="K152" s="286"/>
    </row>
    <row r="153" spans="1:11" ht="15.75">
      <c r="A153" s="229"/>
      <c r="B153" s="124"/>
      <c r="C153" s="299" t="s">
        <v>334</v>
      </c>
      <c r="D153" s="300"/>
      <c r="E153" s="301"/>
      <c r="F153" s="302"/>
      <c r="G153" s="303"/>
      <c r="H153" s="302"/>
      <c r="I153" s="304"/>
      <c r="J153" s="305"/>
      <c r="K153" s="306"/>
    </row>
    <row r="154" spans="1:11" ht="15">
      <c r="A154" s="230"/>
      <c r="B154" s="124"/>
      <c r="C154" s="307" t="s">
        <v>335</v>
      </c>
      <c r="D154" s="308"/>
      <c r="E154" s="309"/>
      <c r="F154" s="310"/>
      <c r="G154" s="311"/>
      <c r="H154" s="310"/>
      <c r="I154" s="312"/>
      <c r="J154" s="313"/>
      <c r="K154" s="314"/>
    </row>
    <row r="155" spans="1:11" ht="15">
      <c r="A155" s="230"/>
      <c r="B155" s="116"/>
      <c r="C155" s="315" t="s">
        <v>336</v>
      </c>
      <c r="D155" s="316"/>
      <c r="E155" s="317"/>
      <c r="F155" s="231"/>
      <c r="G155" s="232" t="s">
        <v>337</v>
      </c>
      <c r="H155" s="318"/>
      <c r="I155" s="319"/>
      <c r="J155" s="320">
        <f>CDKT!D10/CDKT!D43*100</f>
        <v>90.59037040051892</v>
      </c>
      <c r="K155" s="321"/>
    </row>
    <row r="156" spans="1:11" ht="15">
      <c r="A156" s="120"/>
      <c r="B156" s="134"/>
      <c r="C156" s="315" t="s">
        <v>338</v>
      </c>
      <c r="D156" s="316"/>
      <c r="E156" s="317"/>
      <c r="F156" s="231"/>
      <c r="G156" s="232" t="s">
        <v>337</v>
      </c>
      <c r="H156" s="318"/>
      <c r="I156" s="319"/>
      <c r="J156" s="320">
        <f>100-J155</f>
        <v>9.409629599481079</v>
      </c>
      <c r="K156" s="321"/>
    </row>
    <row r="157" spans="1:11" ht="15">
      <c r="A157" s="146"/>
      <c r="B157" s="116"/>
      <c r="C157" s="307" t="s">
        <v>339</v>
      </c>
      <c r="D157" s="308"/>
      <c r="E157" s="309"/>
      <c r="F157" s="310"/>
      <c r="G157" s="311"/>
      <c r="H157" s="310"/>
      <c r="I157" s="312"/>
      <c r="J157" s="313"/>
      <c r="K157" s="314"/>
    </row>
    <row r="158" spans="1:11" ht="15">
      <c r="A158" s="120"/>
      <c r="B158" s="116"/>
      <c r="C158" s="315" t="s">
        <v>340</v>
      </c>
      <c r="D158" s="316"/>
      <c r="E158" s="317"/>
      <c r="F158" s="231"/>
      <c r="G158" s="232" t="s">
        <v>337</v>
      </c>
      <c r="H158" s="318"/>
      <c r="I158" s="319"/>
      <c r="J158" s="320">
        <f>CDKT!D45/CDKT!D43*100</f>
        <v>70.58669998149996</v>
      </c>
      <c r="K158" s="321"/>
    </row>
    <row r="159" spans="1:11" ht="15">
      <c r="A159" s="120"/>
      <c r="B159" s="116"/>
      <c r="C159" s="315" t="s">
        <v>341</v>
      </c>
      <c r="D159" s="316"/>
      <c r="E159" s="317"/>
      <c r="F159" s="231"/>
      <c r="G159" s="232" t="s">
        <v>337</v>
      </c>
      <c r="H159" s="318"/>
      <c r="I159" s="319"/>
      <c r="J159" s="320">
        <f>100-J158</f>
        <v>29.41330001850004</v>
      </c>
      <c r="K159" s="321"/>
    </row>
    <row r="160" spans="1:11" ht="15">
      <c r="A160" s="120"/>
      <c r="B160" s="116"/>
      <c r="C160" s="307" t="s">
        <v>342</v>
      </c>
      <c r="D160" s="308"/>
      <c r="E160" s="309"/>
      <c r="F160" s="310"/>
      <c r="G160" s="311"/>
      <c r="H160" s="310"/>
      <c r="I160" s="312"/>
      <c r="J160" s="313"/>
      <c r="K160" s="314"/>
    </row>
    <row r="161" spans="1:11" ht="15">
      <c r="A161" s="120"/>
      <c r="B161" s="116"/>
      <c r="C161" s="322" t="s">
        <v>343</v>
      </c>
      <c r="D161" s="323"/>
      <c r="E161" s="324"/>
      <c r="F161" s="310" t="s">
        <v>344</v>
      </c>
      <c r="G161" s="311"/>
      <c r="H161" s="318"/>
      <c r="I161" s="319"/>
      <c r="J161" s="320">
        <f>CDKT!D10/CDKT!D46</f>
        <v>1.3071674987411563</v>
      </c>
      <c r="K161" s="321"/>
    </row>
    <row r="162" spans="1:11" ht="15">
      <c r="A162" s="120"/>
      <c r="B162" s="116"/>
      <c r="C162" s="322" t="s">
        <v>345</v>
      </c>
      <c r="D162" s="323"/>
      <c r="E162" s="324"/>
      <c r="F162" s="310" t="s">
        <v>344</v>
      </c>
      <c r="G162" s="311"/>
      <c r="H162" s="318"/>
      <c r="I162" s="319"/>
      <c r="J162" s="320">
        <f>(CDKT!D10-CDKT!D20)/CDKT!D46</f>
        <v>1.1508378936402064</v>
      </c>
      <c r="K162" s="321"/>
    </row>
    <row r="163" spans="1:11" ht="15">
      <c r="A163" s="120"/>
      <c r="B163" s="116"/>
      <c r="C163" s="322" t="s">
        <v>346</v>
      </c>
      <c r="D163" s="323"/>
      <c r="E163" s="324"/>
      <c r="F163" s="310" t="s">
        <v>344</v>
      </c>
      <c r="G163" s="311"/>
      <c r="H163" s="318"/>
      <c r="I163" s="319"/>
      <c r="J163" s="320">
        <f>CDKT!D11/CDKT!D46</f>
        <v>0.10806855520713425</v>
      </c>
      <c r="K163" s="321"/>
    </row>
    <row r="164" spans="1:11" ht="15">
      <c r="A164" s="120"/>
      <c r="B164" s="116"/>
      <c r="C164" s="307" t="s">
        <v>347</v>
      </c>
      <c r="D164" s="308"/>
      <c r="E164" s="309"/>
      <c r="F164" s="310"/>
      <c r="G164" s="311"/>
      <c r="H164" s="310"/>
      <c r="I164" s="312"/>
      <c r="J164" s="313"/>
      <c r="K164" s="314"/>
    </row>
    <row r="165" spans="1:11" ht="15">
      <c r="A165" s="120"/>
      <c r="B165" s="116"/>
      <c r="C165" s="325" t="s">
        <v>348</v>
      </c>
      <c r="D165" s="326"/>
      <c r="E165" s="327"/>
      <c r="F165" s="310"/>
      <c r="G165" s="311"/>
      <c r="H165" s="310"/>
      <c r="I165" s="312"/>
      <c r="J165" s="313"/>
      <c r="K165" s="314"/>
    </row>
    <row r="166" spans="1:13" ht="15">
      <c r="A166" s="120"/>
      <c r="B166" s="116"/>
      <c r="C166" s="315" t="s">
        <v>349</v>
      </c>
      <c r="D166" s="316"/>
      <c r="E166" s="317"/>
      <c r="F166" s="231"/>
      <c r="G166" s="232" t="s">
        <v>337</v>
      </c>
      <c r="H166" s="318"/>
      <c r="I166" s="319"/>
      <c r="J166" s="320">
        <f>KQKD!D25/KQKD!D12*100</f>
        <v>1.084933421826518</v>
      </c>
      <c r="K166" s="321"/>
      <c r="M166" s="279"/>
    </row>
    <row r="167" spans="1:11" ht="15">
      <c r="A167" s="120"/>
      <c r="B167" s="116"/>
      <c r="C167" s="315" t="s">
        <v>350</v>
      </c>
      <c r="D167" s="316"/>
      <c r="E167" s="317"/>
      <c r="F167" s="231"/>
      <c r="G167" s="232" t="s">
        <v>337</v>
      </c>
      <c r="H167" s="318"/>
      <c r="I167" s="319"/>
      <c r="J167" s="320">
        <f>KQKD!D28/KQKD!D12*100</f>
        <v>0.8137000659180462</v>
      </c>
      <c r="K167" s="321"/>
    </row>
    <row r="168" spans="1:11" ht="15">
      <c r="A168" s="120"/>
      <c r="B168" s="116"/>
      <c r="C168" s="325" t="s">
        <v>351</v>
      </c>
      <c r="D168" s="326"/>
      <c r="E168" s="327"/>
      <c r="F168" s="310"/>
      <c r="G168" s="311"/>
      <c r="H168" s="310"/>
      <c r="I168" s="312"/>
      <c r="J168" s="313"/>
      <c r="K168" s="314"/>
    </row>
    <row r="169" spans="1:11" ht="15">
      <c r="A169" s="120"/>
      <c r="B169" s="116"/>
      <c r="C169" s="315" t="s">
        <v>352</v>
      </c>
      <c r="D169" s="316"/>
      <c r="E169" s="317"/>
      <c r="F169" s="231"/>
      <c r="G169" s="232" t="s">
        <v>337</v>
      </c>
      <c r="H169" s="318"/>
      <c r="I169" s="319"/>
      <c r="J169" s="320">
        <f>KQKD!D25/CDKT!D69*100</f>
        <v>0.4576169615027028</v>
      </c>
      <c r="K169" s="321"/>
    </row>
    <row r="170" spans="1:11" ht="15">
      <c r="A170" s="233"/>
      <c r="B170" s="116"/>
      <c r="C170" s="328" t="s">
        <v>353</v>
      </c>
      <c r="D170" s="329"/>
      <c r="E170" s="330"/>
      <c r="F170" s="234"/>
      <c r="G170" s="235" t="s">
        <v>337</v>
      </c>
      <c r="H170" s="331"/>
      <c r="I170" s="332"/>
      <c r="J170" s="333">
        <f>KQKD!D28/CDKT!D69*100</f>
        <v>0.34321272093644334</v>
      </c>
      <c r="K170" s="334"/>
    </row>
    <row r="171" spans="1:11" ht="15">
      <c r="A171" s="233"/>
      <c r="B171" s="116"/>
      <c r="C171" s="236"/>
      <c r="D171" s="236"/>
      <c r="E171" s="237"/>
      <c r="F171" s="238"/>
      <c r="G171" s="239"/>
      <c r="H171" s="240"/>
      <c r="I171" s="241"/>
      <c r="J171" s="240"/>
      <c r="K171" s="241"/>
    </row>
    <row r="172" spans="1:11" ht="15">
      <c r="A172" s="233"/>
      <c r="B172" s="116"/>
      <c r="C172" s="117"/>
      <c r="D172" s="117"/>
      <c r="E172" s="118"/>
      <c r="F172" s="117"/>
      <c r="G172" s="117"/>
      <c r="H172" s="129"/>
      <c r="I172" s="129" t="s">
        <v>373</v>
      </c>
      <c r="J172" s="117"/>
      <c r="K172" s="118"/>
    </row>
    <row r="173" spans="1:11" ht="15.75">
      <c r="A173" s="233"/>
      <c r="B173" s="116"/>
      <c r="C173" s="117"/>
      <c r="D173" s="117"/>
      <c r="E173" s="118"/>
      <c r="F173" s="117"/>
      <c r="G173" s="242" t="s">
        <v>354</v>
      </c>
      <c r="H173" s="117"/>
      <c r="I173" s="118"/>
      <c r="J173" s="117"/>
      <c r="K173" s="118"/>
    </row>
    <row r="174" spans="1:11" ht="15">
      <c r="A174" s="233"/>
      <c r="B174" s="116"/>
      <c r="C174" s="243" t="s">
        <v>355</v>
      </c>
      <c r="D174" s="117"/>
      <c r="E174" s="118"/>
      <c r="F174" s="117"/>
      <c r="G174" s="118"/>
      <c r="H174" s="117"/>
      <c r="I174" s="244" t="s">
        <v>356</v>
      </c>
      <c r="J174" s="117"/>
      <c r="K174" s="118"/>
    </row>
    <row r="175" spans="1:11" ht="15">
      <c r="A175" s="233"/>
      <c r="B175" s="243"/>
      <c r="C175" s="117"/>
      <c r="D175" s="117"/>
      <c r="E175" s="118"/>
      <c r="F175" s="117"/>
      <c r="G175" s="118"/>
      <c r="H175" s="117"/>
      <c r="I175" s="118"/>
      <c r="J175" s="117"/>
      <c r="K175" s="118"/>
    </row>
    <row r="176" spans="1:11" ht="15">
      <c r="A176" s="243"/>
      <c r="B176" s="245"/>
      <c r="C176" s="117"/>
      <c r="D176" s="117"/>
      <c r="E176" s="118"/>
      <c r="F176" s="117"/>
      <c r="G176" s="118"/>
      <c r="H176" s="117"/>
      <c r="I176" s="118"/>
      <c r="J176" s="117"/>
      <c r="K176" s="118"/>
    </row>
    <row r="177" spans="1:11" ht="14.25">
      <c r="A177" s="245"/>
      <c r="B177" s="245"/>
      <c r="C177" s="124"/>
      <c r="D177" s="124"/>
      <c r="E177" s="140"/>
      <c r="F177" s="124"/>
      <c r="G177" s="140"/>
      <c r="H177" s="124"/>
      <c r="I177" s="140"/>
      <c r="J177" s="124"/>
      <c r="K177" s="118"/>
    </row>
    <row r="178" spans="1:11" ht="14.25">
      <c r="A178" s="245"/>
      <c r="B178" s="245"/>
      <c r="C178" s="124"/>
      <c r="D178" s="124"/>
      <c r="E178" s="140"/>
      <c r="F178" s="124"/>
      <c r="G178" s="140"/>
      <c r="H178" s="124"/>
      <c r="I178" s="140"/>
      <c r="J178" s="124"/>
      <c r="K178" s="118"/>
    </row>
    <row r="179" spans="1:11" ht="15">
      <c r="A179" s="245"/>
      <c r="B179" s="116"/>
      <c r="C179" s="243" t="s">
        <v>357</v>
      </c>
      <c r="D179" s="124"/>
      <c r="E179" s="140"/>
      <c r="F179" s="124"/>
      <c r="G179" s="140"/>
      <c r="H179" s="124"/>
      <c r="I179" s="246" t="s">
        <v>358</v>
      </c>
      <c r="J179" s="124"/>
      <c r="K179" s="118"/>
    </row>
  </sheetData>
  <mergeCells count="73">
    <mergeCell ref="C166:E166"/>
    <mergeCell ref="H166:I166"/>
    <mergeCell ref="J166:K166"/>
    <mergeCell ref="C167:E167"/>
    <mergeCell ref="H167:I167"/>
    <mergeCell ref="J167:K167"/>
    <mergeCell ref="C170:E170"/>
    <mergeCell ref="H170:I170"/>
    <mergeCell ref="J170:K170"/>
    <mergeCell ref="C168:E168"/>
    <mergeCell ref="F168:G168"/>
    <mergeCell ref="H168:I168"/>
    <mergeCell ref="J168:K168"/>
    <mergeCell ref="C169:E169"/>
    <mergeCell ref="H169:I169"/>
    <mergeCell ref="J169:K169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8:E158"/>
    <mergeCell ref="H158:I158"/>
    <mergeCell ref="J158:K158"/>
    <mergeCell ref="C159:E159"/>
    <mergeCell ref="H159:I159"/>
    <mergeCell ref="J159:K159"/>
    <mergeCell ref="C157:E157"/>
    <mergeCell ref="F157:G157"/>
    <mergeCell ref="H157:I157"/>
    <mergeCell ref="J157:K157"/>
    <mergeCell ref="C155:E155"/>
    <mergeCell ref="H155:I155"/>
    <mergeCell ref="J155:K155"/>
    <mergeCell ref="C156:E156"/>
    <mergeCell ref="H156:I156"/>
    <mergeCell ref="J156:K156"/>
    <mergeCell ref="C154:E154"/>
    <mergeCell ref="F154:G154"/>
    <mergeCell ref="H154:I154"/>
    <mergeCell ref="J154:K154"/>
    <mergeCell ref="J152:K152"/>
    <mergeCell ref="C153:E153"/>
    <mergeCell ref="F153:G153"/>
    <mergeCell ref="H153:I153"/>
    <mergeCell ref="J153:K153"/>
    <mergeCell ref="C79:E79"/>
    <mergeCell ref="C152:E152"/>
    <mergeCell ref="F152:G152"/>
    <mergeCell ref="H152:I152"/>
    <mergeCell ref="A1:K1"/>
    <mergeCell ref="C3:K3"/>
    <mergeCell ref="C77:E77"/>
    <mergeCell ref="C78:E78"/>
  </mergeCells>
  <printOptions/>
  <pageMargins left="0" right="0" top="0.75" bottom="0.5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43" sqref="E43"/>
    </sheetView>
  </sheetViews>
  <sheetFormatPr defaultColWidth="9.00390625" defaultRowHeight="12.75"/>
  <cols>
    <col min="1" max="1" width="4.00390625" style="2" customWidth="1"/>
    <col min="2" max="2" width="51.625" style="2" bestFit="1" customWidth="1"/>
    <col min="3" max="3" width="9.125" style="2" customWidth="1"/>
    <col min="4" max="5" width="16.00390625" style="2" bestFit="1" customWidth="1"/>
    <col min="6" max="6" width="9.125" style="2" customWidth="1"/>
    <col min="7" max="8" width="16.875" style="2" bestFit="1" customWidth="1"/>
    <col min="9" max="9" width="13.75390625" style="2" bestFit="1" customWidth="1"/>
    <col min="10" max="16384" width="9.125" style="2" customWidth="1"/>
  </cols>
  <sheetData>
    <row r="1" spans="1:5" ht="15.75">
      <c r="A1" s="57" t="s">
        <v>0</v>
      </c>
      <c r="D1" s="283" t="s">
        <v>3</v>
      </c>
      <c r="E1" s="283"/>
    </row>
    <row r="2" spans="1:5" ht="15.75">
      <c r="A2" s="57" t="s">
        <v>1</v>
      </c>
      <c r="D2" s="283" t="s">
        <v>379</v>
      </c>
      <c r="E2" s="283"/>
    </row>
    <row r="3" spans="1:5" ht="15.75">
      <c r="A3" s="57" t="s">
        <v>2</v>
      </c>
      <c r="D3" s="283" t="s">
        <v>140</v>
      </c>
      <c r="E3" s="283"/>
    </row>
    <row r="5" spans="1:5" ht="15.75">
      <c r="A5" s="283" t="s">
        <v>166</v>
      </c>
      <c r="B5" s="283"/>
      <c r="C5" s="283"/>
      <c r="D5" s="283"/>
      <c r="E5" s="283"/>
    </row>
    <row r="6" ht="15.75">
      <c r="A6" s="58"/>
    </row>
    <row r="7" spans="1:5" ht="15.75">
      <c r="A7" s="1"/>
      <c r="B7" s="1"/>
      <c r="C7" s="1"/>
      <c r="D7" s="3"/>
      <c r="E7" s="4" t="s">
        <v>5</v>
      </c>
    </row>
    <row r="8" spans="1:5" ht="15.75">
      <c r="A8" s="335" t="s">
        <v>200</v>
      </c>
      <c r="B8" s="336"/>
      <c r="C8" s="339" t="s">
        <v>201</v>
      </c>
      <c r="D8" s="339" t="s">
        <v>386</v>
      </c>
      <c r="E8" s="339" t="s">
        <v>387</v>
      </c>
    </row>
    <row r="9" spans="1:5" ht="27" customHeight="1">
      <c r="A9" s="337"/>
      <c r="B9" s="338"/>
      <c r="C9" s="340"/>
      <c r="D9" s="340"/>
      <c r="E9" s="340"/>
    </row>
    <row r="10" spans="1:5" ht="15.75">
      <c r="A10" s="59" t="s">
        <v>167</v>
      </c>
      <c r="B10" s="60" t="s">
        <v>168</v>
      </c>
      <c r="C10" s="61"/>
      <c r="D10" s="62"/>
      <c r="E10" s="62"/>
    </row>
    <row r="11" spans="1:5" ht="15.75">
      <c r="A11" s="63">
        <v>1</v>
      </c>
      <c r="B11" s="64" t="s">
        <v>202</v>
      </c>
      <c r="C11" s="65" t="s">
        <v>144</v>
      </c>
      <c r="D11" s="66">
        <f>KQKD!F25</f>
        <v>7550037728</v>
      </c>
      <c r="E11" s="66">
        <f>KQKD!G25</f>
        <v>8244579189</v>
      </c>
    </row>
    <row r="12" spans="1:5" ht="15.75">
      <c r="A12" s="67">
        <v>2</v>
      </c>
      <c r="B12" s="68" t="s">
        <v>203</v>
      </c>
      <c r="C12" s="69"/>
      <c r="D12" s="66"/>
      <c r="E12" s="66"/>
    </row>
    <row r="13" spans="1:5" ht="15.75">
      <c r="A13" s="70"/>
      <c r="B13" s="68" t="s">
        <v>204</v>
      </c>
      <c r="C13" s="71" t="s">
        <v>146</v>
      </c>
      <c r="D13" s="72">
        <v>933183022</v>
      </c>
      <c r="E13" s="72">
        <v>614905921</v>
      </c>
    </row>
    <row r="14" spans="1:5" ht="15.75">
      <c r="A14" s="70"/>
      <c r="B14" s="68" t="s">
        <v>205</v>
      </c>
      <c r="C14" s="71" t="s">
        <v>169</v>
      </c>
      <c r="D14" s="72"/>
      <c r="E14" s="72"/>
    </row>
    <row r="15" spans="1:5" ht="15.75">
      <c r="A15" s="70"/>
      <c r="B15" s="68" t="s">
        <v>206</v>
      </c>
      <c r="C15" s="71" t="s">
        <v>170</v>
      </c>
      <c r="D15" s="72">
        <v>-2031420876</v>
      </c>
      <c r="E15" s="72">
        <v>-1104314041</v>
      </c>
    </row>
    <row r="16" spans="1:5" ht="15.75">
      <c r="A16" s="70"/>
      <c r="B16" s="68" t="s">
        <v>207</v>
      </c>
      <c r="C16" s="71" t="s">
        <v>171</v>
      </c>
      <c r="D16" s="72"/>
      <c r="E16" s="72">
        <v>-1407631734</v>
      </c>
    </row>
    <row r="17" spans="1:5" ht="15.75">
      <c r="A17" s="70"/>
      <c r="B17" s="68" t="s">
        <v>208</v>
      </c>
      <c r="C17" s="71" t="s">
        <v>172</v>
      </c>
      <c r="D17" s="72">
        <v>250143470</v>
      </c>
      <c r="E17" s="72">
        <v>27623449</v>
      </c>
    </row>
    <row r="18" spans="1:5" ht="27.75">
      <c r="A18" s="59">
        <v>3</v>
      </c>
      <c r="B18" s="87" t="s">
        <v>209</v>
      </c>
      <c r="C18" s="73" t="s">
        <v>173</v>
      </c>
      <c r="D18" s="74">
        <f>SUM(D11:D17)</f>
        <v>6701943344</v>
      </c>
      <c r="E18" s="74">
        <f>SUM(E11:E17)</f>
        <v>6375162784</v>
      </c>
    </row>
    <row r="19" spans="1:5" ht="15.75">
      <c r="A19" s="70"/>
      <c r="B19" s="68" t="s">
        <v>375</v>
      </c>
      <c r="C19" s="71" t="s">
        <v>174</v>
      </c>
      <c r="D19" s="72">
        <f>CDKT!E15-CDKT!D15</f>
        <v>-53813394576</v>
      </c>
      <c r="E19" s="72">
        <v>11087727732</v>
      </c>
    </row>
    <row r="20" spans="1:5" ht="15.75">
      <c r="A20" s="75"/>
      <c r="B20" s="76" t="s">
        <v>376</v>
      </c>
      <c r="C20" s="77" t="s">
        <v>175</v>
      </c>
      <c r="D20" s="72">
        <f>CDKT!E20-CDKT!D20</f>
        <v>1443255308</v>
      </c>
      <c r="E20" s="72">
        <v>7405080695</v>
      </c>
    </row>
    <row r="21" spans="1:5" ht="15.75">
      <c r="A21" s="70"/>
      <c r="B21" s="68" t="s">
        <v>377</v>
      </c>
      <c r="C21" s="71" t="s">
        <v>176</v>
      </c>
      <c r="D21" s="72">
        <f>CDKT!D45-CDKT!E45</f>
        <v>13233197689</v>
      </c>
      <c r="E21" s="72">
        <v>-21847173290</v>
      </c>
    </row>
    <row r="22" spans="1:5" ht="15.75">
      <c r="A22" s="70"/>
      <c r="B22" s="68" t="s">
        <v>378</v>
      </c>
      <c r="C22" s="71" t="s">
        <v>177</v>
      </c>
      <c r="D22" s="72">
        <f>CDKT!E24-CDKT!D24</f>
        <v>76308273</v>
      </c>
      <c r="E22" s="72">
        <v>132928818</v>
      </c>
    </row>
    <row r="23" spans="1:5" ht="15.75">
      <c r="A23" s="70"/>
      <c r="B23" s="68" t="s">
        <v>210</v>
      </c>
      <c r="C23" s="71" t="s">
        <v>178</v>
      </c>
      <c r="D23" s="72">
        <v>-250143470</v>
      </c>
      <c r="E23" s="72">
        <v>-27623449</v>
      </c>
    </row>
    <row r="24" spans="1:5" ht="15.75">
      <c r="A24" s="70"/>
      <c r="B24" s="68" t="s">
        <v>211</v>
      </c>
      <c r="C24" s="71" t="s">
        <v>179</v>
      </c>
      <c r="D24" s="72">
        <v>-1914881203</v>
      </c>
      <c r="E24" s="72">
        <v>-752674768</v>
      </c>
    </row>
    <row r="25" spans="1:5" ht="15.75">
      <c r="A25" s="70"/>
      <c r="B25" s="68" t="s">
        <v>212</v>
      </c>
      <c r="C25" s="71" t="s">
        <v>180</v>
      </c>
      <c r="D25" s="72"/>
      <c r="E25" s="72">
        <v>644489052</v>
      </c>
    </row>
    <row r="26" spans="1:5" ht="15.75">
      <c r="A26" s="70"/>
      <c r="B26" s="68" t="s">
        <v>213</v>
      </c>
      <c r="C26" s="71" t="s">
        <v>181</v>
      </c>
      <c r="D26" s="72">
        <v>-30000000</v>
      </c>
      <c r="E26" s="72">
        <v>-610389005</v>
      </c>
    </row>
    <row r="27" spans="1:5" ht="15.75">
      <c r="A27" s="70"/>
      <c r="B27" s="60" t="s">
        <v>214</v>
      </c>
      <c r="C27" s="73" t="s">
        <v>182</v>
      </c>
      <c r="D27" s="66">
        <f>SUM(D18:D26)</f>
        <v>-34553714635</v>
      </c>
      <c r="E27" s="66">
        <f>SUM(E18:E26)</f>
        <v>2407528569</v>
      </c>
    </row>
    <row r="28" spans="1:5" ht="15.75">
      <c r="A28" s="59" t="s">
        <v>183</v>
      </c>
      <c r="B28" s="60" t="s">
        <v>184</v>
      </c>
      <c r="C28" s="73"/>
      <c r="D28" s="78"/>
      <c r="E28" s="78"/>
    </row>
    <row r="29" spans="1:5" ht="15.75">
      <c r="A29" s="70">
        <v>1</v>
      </c>
      <c r="B29" s="79" t="s">
        <v>215</v>
      </c>
      <c r="C29" s="71" t="s">
        <v>185</v>
      </c>
      <c r="D29" s="78">
        <v>-3186266732</v>
      </c>
      <c r="E29" s="78">
        <v>-1709988000</v>
      </c>
    </row>
    <row r="30" spans="1:5" ht="15.75">
      <c r="A30" s="70">
        <v>2</v>
      </c>
      <c r="B30" s="79" t="s">
        <v>216</v>
      </c>
      <c r="C30" s="71" t="s">
        <v>186</v>
      </c>
      <c r="D30" s="78">
        <v>294545455</v>
      </c>
      <c r="E30" s="78">
        <v>21908729</v>
      </c>
    </row>
    <row r="31" spans="1:5" ht="15.75">
      <c r="A31" s="70">
        <v>3</v>
      </c>
      <c r="B31" s="79" t="s">
        <v>217</v>
      </c>
      <c r="C31" s="71" t="s">
        <v>187</v>
      </c>
      <c r="D31" s="78">
        <v>1174895443</v>
      </c>
      <c r="E31" s="78">
        <v>506934878</v>
      </c>
    </row>
    <row r="32" spans="1:5" ht="15.75">
      <c r="A32" s="59"/>
      <c r="B32" s="60" t="s">
        <v>218</v>
      </c>
      <c r="C32" s="73" t="s">
        <v>188</v>
      </c>
      <c r="D32" s="74">
        <f>SUM(D29:D31)</f>
        <v>-1716825834</v>
      </c>
      <c r="E32" s="74">
        <f>SUM(E29:E31)</f>
        <v>-1181144393</v>
      </c>
    </row>
    <row r="33" spans="1:5" ht="15.75">
      <c r="A33" s="59" t="s">
        <v>189</v>
      </c>
      <c r="B33" s="60" t="s">
        <v>190</v>
      </c>
      <c r="C33" s="73"/>
      <c r="D33" s="74"/>
      <c r="E33" s="74"/>
    </row>
    <row r="34" spans="1:5" ht="15.75">
      <c r="A34" s="70">
        <v>1</v>
      </c>
      <c r="B34" s="80" t="s">
        <v>219</v>
      </c>
      <c r="C34" s="71" t="s">
        <v>191</v>
      </c>
      <c r="D34" s="72"/>
      <c r="E34" s="72"/>
    </row>
    <row r="35" spans="1:5" ht="15.75">
      <c r="A35" s="70">
        <v>2</v>
      </c>
      <c r="B35" s="80" t="s">
        <v>220</v>
      </c>
      <c r="C35" s="71" t="s">
        <v>192</v>
      </c>
      <c r="D35" s="72">
        <v>37016160000</v>
      </c>
      <c r="E35" s="72">
        <v>6519877363</v>
      </c>
    </row>
    <row r="36" spans="1:5" ht="15.75">
      <c r="A36" s="70">
        <v>3</v>
      </c>
      <c r="B36" s="80" t="s">
        <v>221</v>
      </c>
      <c r="C36" s="71" t="s">
        <v>193</v>
      </c>
      <c r="D36" s="72">
        <v>-37016160000</v>
      </c>
      <c r="E36" s="72">
        <v>-6519877363</v>
      </c>
    </row>
    <row r="37" spans="1:5" ht="15.75">
      <c r="A37" s="70">
        <v>4</v>
      </c>
      <c r="B37" s="80" t="s">
        <v>222</v>
      </c>
      <c r="C37" s="71" t="s">
        <v>194</v>
      </c>
      <c r="D37" s="72">
        <v>-5185480000</v>
      </c>
      <c r="E37" s="72">
        <v>-4599097360</v>
      </c>
    </row>
    <row r="38" spans="1:5" ht="15.75">
      <c r="A38" s="70"/>
      <c r="B38" s="60" t="s">
        <v>223</v>
      </c>
      <c r="C38" s="73" t="s">
        <v>195</v>
      </c>
      <c r="D38" s="66">
        <f>SUM(D34:D37)</f>
        <v>-5185480000</v>
      </c>
      <c r="E38" s="81">
        <f>SUM(E35:E37)</f>
        <v>-4599097360</v>
      </c>
    </row>
    <row r="39" spans="1:5" ht="15.75">
      <c r="A39" s="59"/>
      <c r="B39" s="82" t="s">
        <v>224</v>
      </c>
      <c r="C39" s="73" t="s">
        <v>196</v>
      </c>
      <c r="D39" s="66">
        <f>D27+D32+D38</f>
        <v>-41456020469</v>
      </c>
      <c r="E39" s="66">
        <f>E27+E32+E38</f>
        <v>-3372713184</v>
      </c>
    </row>
    <row r="40" spans="1:5" ht="15.75">
      <c r="A40" s="59"/>
      <c r="B40" s="60" t="s">
        <v>225</v>
      </c>
      <c r="C40" s="73" t="s">
        <v>197</v>
      </c>
      <c r="D40" s="66">
        <v>51280379195</v>
      </c>
      <c r="E40" s="66">
        <v>31664073724</v>
      </c>
    </row>
    <row r="41" spans="1:8" ht="15.75">
      <c r="A41" s="59"/>
      <c r="B41" s="80" t="s">
        <v>226</v>
      </c>
      <c r="C41" s="71" t="s">
        <v>198</v>
      </c>
      <c r="D41" s="72"/>
      <c r="E41" s="72"/>
      <c r="G41" s="109"/>
      <c r="H41" s="109"/>
    </row>
    <row r="42" spans="1:8" ht="15.75">
      <c r="A42" s="83"/>
      <c r="B42" s="84" t="s">
        <v>227</v>
      </c>
      <c r="C42" s="85" t="s">
        <v>199</v>
      </c>
      <c r="D42" s="86">
        <v>9824358726</v>
      </c>
      <c r="E42" s="86">
        <v>28291360540</v>
      </c>
      <c r="G42" s="109"/>
      <c r="H42" s="109"/>
    </row>
    <row r="46" spans="2:5" ht="15.75">
      <c r="B46" s="249"/>
      <c r="C46" s="251"/>
      <c r="D46" s="252"/>
      <c r="E46" s="251"/>
    </row>
    <row r="47" spans="2:5" ht="15.75">
      <c r="B47" s="244" t="s">
        <v>360</v>
      </c>
      <c r="C47" s="229"/>
      <c r="D47" s="243" t="s">
        <v>361</v>
      </c>
      <c r="E47" s="229"/>
    </row>
    <row r="48" spans="2:5" ht="15.75">
      <c r="B48" s="244" t="s">
        <v>362</v>
      </c>
      <c r="C48" s="229"/>
      <c r="D48" s="243" t="s">
        <v>363</v>
      </c>
      <c r="E48" s="229"/>
    </row>
  </sheetData>
  <mergeCells count="8">
    <mergeCell ref="A8:B9"/>
    <mergeCell ref="C8:C9"/>
    <mergeCell ref="D8:D9"/>
    <mergeCell ref="E8:E9"/>
    <mergeCell ref="D1:E1"/>
    <mergeCell ref="D2:E2"/>
    <mergeCell ref="D3:E3"/>
    <mergeCell ref="A5:E5"/>
  </mergeCells>
  <printOptions/>
  <pageMargins left="0.5" right="0.2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Dinh Thai</dc:creator>
  <cp:keywords/>
  <dc:description/>
  <cp:lastModifiedBy>Chi Lien</cp:lastModifiedBy>
  <cp:lastPrinted>2011-07-22T09:47:13Z</cp:lastPrinted>
  <dcterms:created xsi:type="dcterms:W3CDTF">2011-04-15T01:39:01Z</dcterms:created>
  <dcterms:modified xsi:type="dcterms:W3CDTF">2011-10-24T03:27:28Z</dcterms:modified>
  <cp:category/>
  <cp:version/>
  <cp:contentType/>
  <cp:contentStatus/>
</cp:coreProperties>
</file>